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Абон.плата" sheetId="1" r:id="rId1"/>
  </sheets>
  <definedNames>
    <definedName name="_xlnm.Print_Area" localSheetId="0">Абон.плата!$A$1:$U$102</definedName>
  </definedNames>
  <calcPr calcId="152511"/>
</workbook>
</file>

<file path=xl/calcChain.xml><?xml version="1.0" encoding="utf-8"?>
<calcChain xmlns="http://schemas.openxmlformats.org/spreadsheetml/2006/main">
  <c r="S83" i="1" l="1"/>
  <c r="N102" i="1"/>
  <c r="J102" i="1"/>
  <c r="F102" i="1"/>
  <c r="E102" i="1"/>
  <c r="D102" i="1"/>
  <c r="C102" i="1"/>
  <c r="G102" i="1" s="1"/>
  <c r="Q84" i="1"/>
  <c r="Q85" i="1"/>
  <c r="R85" i="1" s="1"/>
  <c r="Q86" i="1"/>
  <c r="Q87" i="1"/>
  <c r="Q88" i="1"/>
  <c r="Q89" i="1"/>
  <c r="R89" i="1" s="1"/>
  <c r="Q90" i="1"/>
  <c r="Q91" i="1"/>
  <c r="Q92" i="1"/>
  <c r="Q93" i="1"/>
  <c r="R93" i="1" s="1"/>
  <c r="Q94" i="1"/>
  <c r="Q95" i="1"/>
  <c r="Q96" i="1"/>
  <c r="Q97" i="1"/>
  <c r="R97" i="1" s="1"/>
  <c r="Q98" i="1"/>
  <c r="Q99" i="1"/>
  <c r="Q100" i="1"/>
  <c r="Q101" i="1"/>
  <c r="R101" i="1" s="1"/>
  <c r="Q83" i="1"/>
  <c r="R83" i="1" s="1"/>
  <c r="K82" i="1"/>
  <c r="L82" i="1" s="1"/>
  <c r="K81" i="1"/>
  <c r="L81" i="1" s="1"/>
  <c r="K79" i="1"/>
  <c r="L79" i="1" s="1"/>
  <c r="K77" i="1"/>
  <c r="L77" i="1" s="1"/>
  <c r="K75" i="1"/>
  <c r="L75" i="1" s="1"/>
  <c r="K73" i="1"/>
  <c r="L73" i="1" s="1"/>
  <c r="K71" i="1"/>
  <c r="L71" i="1" s="1"/>
  <c r="K69" i="1"/>
  <c r="L69" i="1" s="1"/>
  <c r="K67" i="1"/>
  <c r="L67" i="1" s="1"/>
  <c r="K65" i="1"/>
  <c r="L65" i="1" s="1"/>
  <c r="K63" i="1"/>
  <c r="L63" i="1" s="1"/>
  <c r="K61" i="1"/>
  <c r="L61" i="1" s="1"/>
  <c r="K59" i="1"/>
  <c r="L59" i="1" s="1"/>
  <c r="K57" i="1"/>
  <c r="L57" i="1" s="1"/>
  <c r="K55" i="1"/>
  <c r="L55" i="1" s="1"/>
  <c r="K53" i="1"/>
  <c r="L53" i="1" s="1"/>
  <c r="K51" i="1"/>
  <c r="L51" i="1" s="1"/>
  <c r="K49" i="1"/>
  <c r="L49" i="1" s="1"/>
  <c r="K47" i="1"/>
  <c r="L47" i="1" s="1"/>
  <c r="K45" i="1"/>
  <c r="L45" i="1" s="1"/>
  <c r="K43" i="1"/>
  <c r="L43" i="1" s="1"/>
  <c r="K41" i="1"/>
  <c r="L41" i="1" s="1"/>
  <c r="K39" i="1"/>
  <c r="L39" i="1" s="1"/>
  <c r="K37" i="1"/>
  <c r="L37" i="1" s="1"/>
  <c r="K35" i="1"/>
  <c r="L35" i="1" s="1"/>
  <c r="K33" i="1"/>
  <c r="L33" i="1" s="1"/>
  <c r="K31" i="1"/>
  <c r="L31" i="1" s="1"/>
  <c r="K29" i="1"/>
  <c r="L29" i="1" s="1"/>
  <c r="K27" i="1"/>
  <c r="L27" i="1" s="1"/>
  <c r="K25" i="1"/>
  <c r="L25" i="1" s="1"/>
  <c r="K23" i="1"/>
  <c r="L23" i="1" s="1"/>
  <c r="K21" i="1"/>
  <c r="L21" i="1" s="1"/>
  <c r="K19" i="1"/>
  <c r="L19" i="1" s="1"/>
  <c r="K17" i="1"/>
  <c r="L17" i="1" s="1"/>
  <c r="K15" i="1"/>
  <c r="L15" i="1" s="1"/>
  <c r="K13" i="1"/>
  <c r="L13" i="1" s="1"/>
  <c r="K11" i="1"/>
  <c r="L11" i="1" s="1"/>
  <c r="K9" i="1"/>
  <c r="L9" i="1" s="1"/>
  <c r="K7" i="1"/>
  <c r="L7" i="1" s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6" i="1"/>
  <c r="S88" i="1" l="1"/>
  <c r="S98" i="1"/>
  <c r="S90" i="1"/>
  <c r="S101" i="1"/>
  <c r="S97" i="1"/>
  <c r="S93" i="1"/>
  <c r="T93" i="1" s="1"/>
  <c r="S89" i="1"/>
  <c r="S85" i="1"/>
  <c r="T83" i="1"/>
  <c r="H82" i="1"/>
  <c r="I82" i="1" s="1"/>
  <c r="M82" i="1" s="1"/>
  <c r="O82" i="1" s="1"/>
  <c r="Q82" i="1" s="1"/>
  <c r="K6" i="1"/>
  <c r="K8" i="1"/>
  <c r="L8" i="1" s="1"/>
  <c r="K10" i="1"/>
  <c r="L10" i="1" s="1"/>
  <c r="K12" i="1"/>
  <c r="L12" i="1" s="1"/>
  <c r="K14" i="1"/>
  <c r="L14" i="1" s="1"/>
  <c r="K16" i="1"/>
  <c r="L16" i="1" s="1"/>
  <c r="K18" i="1"/>
  <c r="L18" i="1" s="1"/>
  <c r="K20" i="1"/>
  <c r="L20" i="1" s="1"/>
  <c r="K22" i="1"/>
  <c r="L22" i="1" s="1"/>
  <c r="K24" i="1"/>
  <c r="L24" i="1" s="1"/>
  <c r="K26" i="1"/>
  <c r="L26" i="1" s="1"/>
  <c r="K28" i="1"/>
  <c r="L28" i="1" s="1"/>
  <c r="K30" i="1"/>
  <c r="L30" i="1" s="1"/>
  <c r="K32" i="1"/>
  <c r="L32" i="1" s="1"/>
  <c r="K34" i="1"/>
  <c r="L34" i="1" s="1"/>
  <c r="K36" i="1"/>
  <c r="L36" i="1" s="1"/>
  <c r="K38" i="1"/>
  <c r="L38" i="1" s="1"/>
  <c r="K40" i="1"/>
  <c r="L40" i="1" s="1"/>
  <c r="K42" i="1"/>
  <c r="L42" i="1" s="1"/>
  <c r="K44" i="1"/>
  <c r="L44" i="1" s="1"/>
  <c r="K46" i="1"/>
  <c r="L46" i="1" s="1"/>
  <c r="K48" i="1"/>
  <c r="L48" i="1" s="1"/>
  <c r="K50" i="1"/>
  <c r="L50" i="1" s="1"/>
  <c r="K52" i="1"/>
  <c r="L52" i="1" s="1"/>
  <c r="K54" i="1"/>
  <c r="L54" i="1" s="1"/>
  <c r="K56" i="1"/>
  <c r="L56" i="1" s="1"/>
  <c r="K58" i="1"/>
  <c r="L58" i="1" s="1"/>
  <c r="K60" i="1"/>
  <c r="L60" i="1" s="1"/>
  <c r="K62" i="1"/>
  <c r="L62" i="1" s="1"/>
  <c r="K64" i="1"/>
  <c r="L64" i="1" s="1"/>
  <c r="K66" i="1"/>
  <c r="L66" i="1" s="1"/>
  <c r="K68" i="1"/>
  <c r="L68" i="1" s="1"/>
  <c r="K70" i="1"/>
  <c r="L70" i="1" s="1"/>
  <c r="K72" i="1"/>
  <c r="L72" i="1" s="1"/>
  <c r="K74" i="1"/>
  <c r="L74" i="1" s="1"/>
  <c r="K76" i="1"/>
  <c r="L76" i="1" s="1"/>
  <c r="K78" i="1"/>
  <c r="L78" i="1" s="1"/>
  <c r="K80" i="1"/>
  <c r="L80" i="1" s="1"/>
  <c r="T101" i="1"/>
  <c r="T97" i="1"/>
  <c r="T89" i="1"/>
  <c r="T85" i="1"/>
  <c r="R99" i="1"/>
  <c r="R95" i="1"/>
  <c r="R91" i="1"/>
  <c r="R87" i="1"/>
  <c r="R100" i="1"/>
  <c r="R98" i="1"/>
  <c r="R96" i="1"/>
  <c r="R94" i="1"/>
  <c r="R92" i="1"/>
  <c r="R90" i="1"/>
  <c r="R88" i="1"/>
  <c r="R86" i="1"/>
  <c r="R84" i="1"/>
  <c r="H7" i="1"/>
  <c r="H9" i="1"/>
  <c r="H11" i="1"/>
  <c r="I11" i="1" s="1"/>
  <c r="M11" i="1" s="1"/>
  <c r="O11" i="1" s="1"/>
  <c r="Q11" i="1" s="1"/>
  <c r="H13" i="1"/>
  <c r="H15" i="1"/>
  <c r="H17" i="1"/>
  <c r="H19" i="1"/>
  <c r="I19" i="1" s="1"/>
  <c r="M19" i="1" s="1"/>
  <c r="O19" i="1" s="1"/>
  <c r="Q19" i="1" s="1"/>
  <c r="H21" i="1"/>
  <c r="H23" i="1"/>
  <c r="H25" i="1"/>
  <c r="H27" i="1"/>
  <c r="I27" i="1" s="1"/>
  <c r="M27" i="1" s="1"/>
  <c r="O27" i="1" s="1"/>
  <c r="Q27" i="1" s="1"/>
  <c r="H29" i="1"/>
  <c r="H31" i="1"/>
  <c r="H34" i="1"/>
  <c r="I34" i="1" s="1"/>
  <c r="M34" i="1" s="1"/>
  <c r="O34" i="1" s="1"/>
  <c r="Q34" i="1" s="1"/>
  <c r="H38" i="1"/>
  <c r="H42" i="1"/>
  <c r="I42" i="1" s="1"/>
  <c r="M42" i="1" s="1"/>
  <c r="O42" i="1" s="1"/>
  <c r="Q42" i="1" s="1"/>
  <c r="H46" i="1"/>
  <c r="H50" i="1"/>
  <c r="H54" i="1"/>
  <c r="I54" i="1" s="1"/>
  <c r="M54" i="1" s="1"/>
  <c r="O54" i="1" s="1"/>
  <c r="Q54" i="1" s="1"/>
  <c r="H58" i="1"/>
  <c r="I58" i="1" s="1"/>
  <c r="M58" i="1" s="1"/>
  <c r="O58" i="1" s="1"/>
  <c r="Q58" i="1" s="1"/>
  <c r="H62" i="1"/>
  <c r="H66" i="1"/>
  <c r="H70" i="1"/>
  <c r="H74" i="1"/>
  <c r="I74" i="1" s="1"/>
  <c r="M74" i="1" s="1"/>
  <c r="O74" i="1" s="1"/>
  <c r="Q74" i="1" s="1"/>
  <c r="H78" i="1"/>
  <c r="H81" i="1"/>
  <c r="I81" i="1" s="1"/>
  <c r="M81" i="1" s="1"/>
  <c r="O81" i="1" s="1"/>
  <c r="Q81" i="1" s="1"/>
  <c r="H79" i="1"/>
  <c r="I79" i="1" s="1"/>
  <c r="M79" i="1" s="1"/>
  <c r="O79" i="1" s="1"/>
  <c r="Q79" i="1" s="1"/>
  <c r="H77" i="1"/>
  <c r="I77" i="1" s="1"/>
  <c r="M77" i="1" s="1"/>
  <c r="O77" i="1" s="1"/>
  <c r="Q77" i="1" s="1"/>
  <c r="H75" i="1"/>
  <c r="I75" i="1" s="1"/>
  <c r="M75" i="1" s="1"/>
  <c r="O75" i="1" s="1"/>
  <c r="Q75" i="1" s="1"/>
  <c r="H73" i="1"/>
  <c r="H71" i="1"/>
  <c r="I71" i="1" s="1"/>
  <c r="M71" i="1" s="1"/>
  <c r="O71" i="1" s="1"/>
  <c r="Q71" i="1" s="1"/>
  <c r="H69" i="1"/>
  <c r="I69" i="1" s="1"/>
  <c r="M69" i="1" s="1"/>
  <c r="O69" i="1" s="1"/>
  <c r="Q69" i="1" s="1"/>
  <c r="H67" i="1"/>
  <c r="I67" i="1" s="1"/>
  <c r="M67" i="1" s="1"/>
  <c r="O67" i="1" s="1"/>
  <c r="Q67" i="1" s="1"/>
  <c r="H65" i="1"/>
  <c r="H63" i="1"/>
  <c r="I63" i="1" s="1"/>
  <c r="M63" i="1" s="1"/>
  <c r="O63" i="1" s="1"/>
  <c r="Q63" i="1" s="1"/>
  <c r="H61" i="1"/>
  <c r="I61" i="1" s="1"/>
  <c r="M61" i="1" s="1"/>
  <c r="O61" i="1" s="1"/>
  <c r="Q61" i="1" s="1"/>
  <c r="H59" i="1"/>
  <c r="I59" i="1" s="1"/>
  <c r="M59" i="1" s="1"/>
  <c r="O59" i="1" s="1"/>
  <c r="Q59" i="1" s="1"/>
  <c r="H57" i="1"/>
  <c r="H55" i="1"/>
  <c r="I55" i="1" s="1"/>
  <c r="M55" i="1" s="1"/>
  <c r="O55" i="1" s="1"/>
  <c r="Q55" i="1" s="1"/>
  <c r="H53" i="1"/>
  <c r="I53" i="1" s="1"/>
  <c r="M53" i="1" s="1"/>
  <c r="O53" i="1" s="1"/>
  <c r="Q53" i="1" s="1"/>
  <c r="H51" i="1"/>
  <c r="I51" i="1" s="1"/>
  <c r="M51" i="1" s="1"/>
  <c r="O51" i="1" s="1"/>
  <c r="Q51" i="1" s="1"/>
  <c r="H49" i="1"/>
  <c r="H47" i="1"/>
  <c r="I47" i="1" s="1"/>
  <c r="M47" i="1" s="1"/>
  <c r="O47" i="1" s="1"/>
  <c r="Q47" i="1" s="1"/>
  <c r="H45" i="1"/>
  <c r="I45" i="1" s="1"/>
  <c r="M45" i="1" s="1"/>
  <c r="O45" i="1" s="1"/>
  <c r="Q45" i="1" s="1"/>
  <c r="H43" i="1"/>
  <c r="I43" i="1" s="1"/>
  <c r="M43" i="1" s="1"/>
  <c r="O43" i="1" s="1"/>
  <c r="Q43" i="1" s="1"/>
  <c r="H41" i="1"/>
  <c r="H39" i="1"/>
  <c r="I39" i="1" s="1"/>
  <c r="M39" i="1" s="1"/>
  <c r="O39" i="1" s="1"/>
  <c r="Q39" i="1" s="1"/>
  <c r="H37" i="1"/>
  <c r="I37" i="1" s="1"/>
  <c r="M37" i="1" s="1"/>
  <c r="O37" i="1" s="1"/>
  <c r="Q37" i="1" s="1"/>
  <c r="H35" i="1"/>
  <c r="I35" i="1" s="1"/>
  <c r="M35" i="1" s="1"/>
  <c r="O35" i="1" s="1"/>
  <c r="Q35" i="1" s="1"/>
  <c r="H33" i="1"/>
  <c r="H6" i="1"/>
  <c r="H8" i="1"/>
  <c r="H10" i="1"/>
  <c r="I10" i="1" s="1"/>
  <c r="H12" i="1"/>
  <c r="H14" i="1"/>
  <c r="I14" i="1" s="1"/>
  <c r="M14" i="1" s="1"/>
  <c r="O14" i="1" s="1"/>
  <c r="Q14" i="1" s="1"/>
  <c r="H16" i="1"/>
  <c r="I16" i="1" s="1"/>
  <c r="M16" i="1" s="1"/>
  <c r="O16" i="1" s="1"/>
  <c r="Q16" i="1" s="1"/>
  <c r="H18" i="1"/>
  <c r="I18" i="1" s="1"/>
  <c r="H20" i="1"/>
  <c r="I20" i="1" s="1"/>
  <c r="M20" i="1" s="1"/>
  <c r="O20" i="1" s="1"/>
  <c r="Q20" i="1" s="1"/>
  <c r="H22" i="1"/>
  <c r="I22" i="1" s="1"/>
  <c r="M22" i="1" s="1"/>
  <c r="O22" i="1" s="1"/>
  <c r="Q22" i="1" s="1"/>
  <c r="H24" i="1"/>
  <c r="H26" i="1"/>
  <c r="I26" i="1" s="1"/>
  <c r="H28" i="1"/>
  <c r="H30" i="1"/>
  <c r="I30" i="1" s="1"/>
  <c r="M30" i="1" s="1"/>
  <c r="O30" i="1" s="1"/>
  <c r="Q30" i="1" s="1"/>
  <c r="H32" i="1"/>
  <c r="I32" i="1" s="1"/>
  <c r="M32" i="1" s="1"/>
  <c r="O32" i="1" s="1"/>
  <c r="Q32" i="1" s="1"/>
  <c r="H36" i="1"/>
  <c r="H40" i="1"/>
  <c r="H44" i="1"/>
  <c r="I44" i="1" s="1"/>
  <c r="H48" i="1"/>
  <c r="I48" i="1" s="1"/>
  <c r="M48" i="1" s="1"/>
  <c r="O48" i="1" s="1"/>
  <c r="Q48" i="1" s="1"/>
  <c r="H52" i="1"/>
  <c r="I52" i="1" s="1"/>
  <c r="H56" i="1"/>
  <c r="H60" i="1"/>
  <c r="I60" i="1" s="1"/>
  <c r="H64" i="1"/>
  <c r="I64" i="1" s="1"/>
  <c r="M64" i="1" s="1"/>
  <c r="O64" i="1" s="1"/>
  <c r="Q64" i="1" s="1"/>
  <c r="H68" i="1"/>
  <c r="I68" i="1" s="1"/>
  <c r="H72" i="1"/>
  <c r="H76" i="1"/>
  <c r="I76" i="1" s="1"/>
  <c r="H80" i="1"/>
  <c r="I80" i="1" s="1"/>
  <c r="M80" i="1" s="1"/>
  <c r="O80" i="1" s="1"/>
  <c r="Q80" i="1" s="1"/>
  <c r="L6" i="1"/>
  <c r="I73" i="1"/>
  <c r="M73" i="1" s="1"/>
  <c r="O73" i="1" s="1"/>
  <c r="Q73" i="1" s="1"/>
  <c r="I65" i="1"/>
  <c r="M65" i="1" s="1"/>
  <c r="O65" i="1" s="1"/>
  <c r="Q65" i="1" s="1"/>
  <c r="I57" i="1"/>
  <c r="M57" i="1" s="1"/>
  <c r="O57" i="1" s="1"/>
  <c r="Q57" i="1" s="1"/>
  <c r="I49" i="1"/>
  <c r="M49" i="1" s="1"/>
  <c r="O49" i="1" s="1"/>
  <c r="Q49" i="1" s="1"/>
  <c r="I41" i="1"/>
  <c r="M41" i="1" s="1"/>
  <c r="O41" i="1" s="1"/>
  <c r="Q41" i="1" s="1"/>
  <c r="I33" i="1"/>
  <c r="M33" i="1" s="1"/>
  <c r="O33" i="1" s="1"/>
  <c r="Q33" i="1" s="1"/>
  <c r="I31" i="1"/>
  <c r="M31" i="1" s="1"/>
  <c r="O31" i="1" s="1"/>
  <c r="Q31" i="1" s="1"/>
  <c r="I29" i="1"/>
  <c r="M29" i="1" s="1"/>
  <c r="O29" i="1" s="1"/>
  <c r="Q29" i="1" s="1"/>
  <c r="I25" i="1"/>
  <c r="M25" i="1" s="1"/>
  <c r="O25" i="1" s="1"/>
  <c r="Q25" i="1" s="1"/>
  <c r="I23" i="1"/>
  <c r="M23" i="1" s="1"/>
  <c r="O23" i="1" s="1"/>
  <c r="Q23" i="1" s="1"/>
  <c r="I21" i="1"/>
  <c r="M21" i="1" s="1"/>
  <c r="O21" i="1" s="1"/>
  <c r="Q21" i="1" s="1"/>
  <c r="I17" i="1"/>
  <c r="M17" i="1" s="1"/>
  <c r="O17" i="1" s="1"/>
  <c r="Q17" i="1" s="1"/>
  <c r="I15" i="1"/>
  <c r="M15" i="1" s="1"/>
  <c r="O15" i="1" s="1"/>
  <c r="Q15" i="1" s="1"/>
  <c r="I13" i="1"/>
  <c r="M13" i="1" s="1"/>
  <c r="O13" i="1" s="1"/>
  <c r="Q13" i="1" s="1"/>
  <c r="I7" i="1"/>
  <c r="M7" i="1" s="1"/>
  <c r="O7" i="1" s="1"/>
  <c r="Q7" i="1" s="1"/>
  <c r="I78" i="1"/>
  <c r="M78" i="1" s="1"/>
  <c r="O78" i="1" s="1"/>
  <c r="Q78" i="1" s="1"/>
  <c r="I72" i="1"/>
  <c r="M72" i="1" s="1"/>
  <c r="O72" i="1" s="1"/>
  <c r="Q72" i="1" s="1"/>
  <c r="I70" i="1"/>
  <c r="M70" i="1" s="1"/>
  <c r="O70" i="1" s="1"/>
  <c r="Q70" i="1" s="1"/>
  <c r="I66" i="1"/>
  <c r="M66" i="1" s="1"/>
  <c r="O66" i="1" s="1"/>
  <c r="Q66" i="1" s="1"/>
  <c r="I62" i="1"/>
  <c r="M62" i="1" s="1"/>
  <c r="O62" i="1" s="1"/>
  <c r="Q62" i="1" s="1"/>
  <c r="I56" i="1"/>
  <c r="M56" i="1" s="1"/>
  <c r="O56" i="1" s="1"/>
  <c r="Q56" i="1" s="1"/>
  <c r="I50" i="1"/>
  <c r="I46" i="1"/>
  <c r="M46" i="1" s="1"/>
  <c r="O46" i="1" s="1"/>
  <c r="Q46" i="1" s="1"/>
  <c r="I40" i="1"/>
  <c r="M40" i="1" s="1"/>
  <c r="O40" i="1" s="1"/>
  <c r="Q40" i="1" s="1"/>
  <c r="I38" i="1"/>
  <c r="M38" i="1" s="1"/>
  <c r="O38" i="1" s="1"/>
  <c r="Q38" i="1" s="1"/>
  <c r="I36" i="1"/>
  <c r="M36" i="1" s="1"/>
  <c r="O36" i="1" s="1"/>
  <c r="Q36" i="1" s="1"/>
  <c r="I28" i="1"/>
  <c r="I24" i="1"/>
  <c r="M24" i="1" s="1"/>
  <c r="O24" i="1" s="1"/>
  <c r="Q24" i="1" s="1"/>
  <c r="I12" i="1"/>
  <c r="I8" i="1"/>
  <c r="M8" i="1" s="1"/>
  <c r="O8" i="1" s="1"/>
  <c r="Q8" i="1" s="1"/>
  <c r="I9" i="1"/>
  <c r="M9" i="1" s="1"/>
  <c r="O9" i="1" s="1"/>
  <c r="Q9" i="1" s="1"/>
  <c r="S11" i="1" l="1"/>
  <c r="S34" i="1"/>
  <c r="S82" i="1"/>
  <c r="S53" i="1"/>
  <c r="S74" i="1"/>
  <c r="S24" i="1"/>
  <c r="S46" i="1"/>
  <c r="S57" i="1"/>
  <c r="S99" i="1"/>
  <c r="T99" i="1" s="1"/>
  <c r="S38" i="1"/>
  <c r="M60" i="1"/>
  <c r="O60" i="1" s="1"/>
  <c r="Q60" i="1" s="1"/>
  <c r="M44" i="1"/>
  <c r="O44" i="1" s="1"/>
  <c r="Q44" i="1" s="1"/>
  <c r="R44" i="1" s="1"/>
  <c r="I6" i="1"/>
  <c r="I102" i="1" s="1"/>
  <c r="H102" i="1"/>
  <c r="T86" i="1"/>
  <c r="T87" i="1"/>
  <c r="S87" i="1"/>
  <c r="S92" i="1"/>
  <c r="T92" i="1" s="1"/>
  <c r="S40" i="1"/>
  <c r="M50" i="1"/>
  <c r="O50" i="1" s="1"/>
  <c r="Q50" i="1" s="1"/>
  <c r="S49" i="1"/>
  <c r="T88" i="1"/>
  <c r="S91" i="1"/>
  <c r="T91" i="1" s="1"/>
  <c r="S8" i="1"/>
  <c r="S36" i="1"/>
  <c r="S21" i="1"/>
  <c r="S41" i="1"/>
  <c r="M12" i="1"/>
  <c r="O12" i="1" s="1"/>
  <c r="Q12" i="1" s="1"/>
  <c r="M28" i="1"/>
  <c r="O28" i="1" s="1"/>
  <c r="Q28" i="1" s="1"/>
  <c r="M76" i="1"/>
  <c r="O76" i="1" s="1"/>
  <c r="Q76" i="1" s="1"/>
  <c r="S47" i="1"/>
  <c r="S63" i="1"/>
  <c r="S94" i="1"/>
  <c r="T94" i="1" s="1"/>
  <c r="S9" i="1"/>
  <c r="S33" i="1"/>
  <c r="S65" i="1"/>
  <c r="S96" i="1"/>
  <c r="T96" i="1" s="1"/>
  <c r="S7" i="1"/>
  <c r="L102" i="1"/>
  <c r="M68" i="1"/>
  <c r="O68" i="1" s="1"/>
  <c r="Q68" i="1" s="1"/>
  <c r="M52" i="1"/>
  <c r="O52" i="1" s="1"/>
  <c r="Q52" i="1" s="1"/>
  <c r="M26" i="1"/>
  <c r="O26" i="1" s="1"/>
  <c r="Q26" i="1" s="1"/>
  <c r="M18" i="1"/>
  <c r="O18" i="1" s="1"/>
  <c r="Q18" i="1" s="1"/>
  <c r="R18" i="1" s="1"/>
  <c r="M10" i="1"/>
  <c r="O10" i="1" s="1"/>
  <c r="Q10" i="1" s="1"/>
  <c r="S43" i="1"/>
  <c r="S51" i="1"/>
  <c r="S75" i="1"/>
  <c r="T90" i="1"/>
  <c r="T98" i="1"/>
  <c r="S95" i="1"/>
  <c r="T95" i="1" s="1"/>
  <c r="K102" i="1"/>
  <c r="S86" i="1"/>
  <c r="S84" i="1"/>
  <c r="T84" i="1" s="1"/>
  <c r="S100" i="1"/>
  <c r="T100" i="1" s="1"/>
  <c r="M6" i="1"/>
  <c r="R81" i="1"/>
  <c r="S81" i="1" s="1"/>
  <c r="R10" i="1"/>
  <c r="R26" i="1"/>
  <c r="R30" i="1"/>
  <c r="R38" i="1"/>
  <c r="R42" i="1"/>
  <c r="R50" i="1"/>
  <c r="R9" i="1"/>
  <c r="R8" i="1"/>
  <c r="R16" i="1"/>
  <c r="R20" i="1"/>
  <c r="R24" i="1"/>
  <c r="R28" i="1"/>
  <c r="R32" i="1"/>
  <c r="R36" i="1"/>
  <c r="R40" i="1"/>
  <c r="R48" i="1"/>
  <c r="R56" i="1"/>
  <c r="R60" i="1"/>
  <c r="R64" i="1"/>
  <c r="R68" i="1"/>
  <c r="R72" i="1"/>
  <c r="R80" i="1"/>
  <c r="R7" i="1"/>
  <c r="R15" i="1"/>
  <c r="R19" i="1"/>
  <c r="R23" i="1"/>
  <c r="R27" i="1"/>
  <c r="S27" i="1" s="1"/>
  <c r="R31" i="1"/>
  <c r="R35" i="1"/>
  <c r="R39" i="1"/>
  <c r="S39" i="1" s="1"/>
  <c r="R43" i="1"/>
  <c r="R47" i="1"/>
  <c r="R51" i="1"/>
  <c r="R55" i="1"/>
  <c r="R59" i="1"/>
  <c r="R63" i="1"/>
  <c r="R67" i="1"/>
  <c r="R71" i="1"/>
  <c r="R75" i="1"/>
  <c r="R79" i="1"/>
  <c r="R11" i="1"/>
  <c r="R14" i="1"/>
  <c r="R22" i="1"/>
  <c r="R34" i="1"/>
  <c r="R46" i="1"/>
  <c r="R54" i="1"/>
  <c r="R58" i="1"/>
  <c r="R62" i="1"/>
  <c r="R66" i="1"/>
  <c r="R70" i="1"/>
  <c r="R74" i="1"/>
  <c r="R78" i="1"/>
  <c r="S78" i="1" s="1"/>
  <c r="R82" i="1"/>
  <c r="R13" i="1"/>
  <c r="S13" i="1" s="1"/>
  <c r="R17" i="1"/>
  <c r="S17" i="1" s="1"/>
  <c r="R21" i="1"/>
  <c r="R25" i="1"/>
  <c r="S25" i="1" s="1"/>
  <c r="R29" i="1"/>
  <c r="R33" i="1"/>
  <c r="R37" i="1"/>
  <c r="S37" i="1" s="1"/>
  <c r="R41" i="1"/>
  <c r="R45" i="1"/>
  <c r="R49" i="1"/>
  <c r="R53" i="1"/>
  <c r="R57" i="1"/>
  <c r="R61" i="1"/>
  <c r="R65" i="1"/>
  <c r="R69" i="1"/>
  <c r="R73" i="1"/>
  <c r="R77" i="1"/>
  <c r="S77" i="1" s="1"/>
  <c r="T61" i="1" l="1"/>
  <c r="T23" i="1"/>
  <c r="T16" i="1"/>
  <c r="T50" i="1"/>
  <c r="O6" i="1"/>
  <c r="Q6" i="1" s="1"/>
  <c r="M102" i="1"/>
  <c r="S76" i="1"/>
  <c r="S50" i="1"/>
  <c r="T41" i="1"/>
  <c r="T82" i="1"/>
  <c r="T46" i="1"/>
  <c r="T60" i="1"/>
  <c r="S26" i="1"/>
  <c r="T26" i="1" s="1"/>
  <c r="S23" i="1"/>
  <c r="S29" i="1"/>
  <c r="T29" i="1" s="1"/>
  <c r="T21" i="1"/>
  <c r="T62" i="1"/>
  <c r="T47" i="1"/>
  <c r="T31" i="1"/>
  <c r="T15" i="1"/>
  <c r="T72" i="1"/>
  <c r="T40" i="1"/>
  <c r="T24" i="1"/>
  <c r="T8" i="1"/>
  <c r="T38" i="1"/>
  <c r="S67" i="1"/>
  <c r="T67" i="1" s="1"/>
  <c r="S35" i="1"/>
  <c r="T35" i="1" s="1"/>
  <c r="S14" i="1"/>
  <c r="T14" i="1" s="1"/>
  <c r="S70" i="1"/>
  <c r="T70" i="1" s="1"/>
  <c r="S79" i="1"/>
  <c r="T79" i="1" s="1"/>
  <c r="S31" i="1"/>
  <c r="S42" i="1"/>
  <c r="T42" i="1" s="1"/>
  <c r="S69" i="1"/>
  <c r="T69" i="1" s="1"/>
  <c r="S64" i="1"/>
  <c r="T64" i="1" s="1"/>
  <c r="T77" i="1"/>
  <c r="T13" i="1"/>
  <c r="T54" i="1"/>
  <c r="T39" i="1"/>
  <c r="S18" i="1"/>
  <c r="T18" i="1" s="1"/>
  <c r="S12" i="1"/>
  <c r="S44" i="1"/>
  <c r="T44" i="1" s="1"/>
  <c r="S32" i="1"/>
  <c r="T32" i="1" s="1"/>
  <c r="T57" i="1"/>
  <c r="T25" i="1"/>
  <c r="T11" i="1"/>
  <c r="T51" i="1"/>
  <c r="T19" i="1"/>
  <c r="R76" i="1"/>
  <c r="R12" i="1"/>
  <c r="S60" i="1"/>
  <c r="S45" i="1"/>
  <c r="T45" i="1" s="1"/>
  <c r="S48" i="1"/>
  <c r="T48" i="1" s="1"/>
  <c r="S19" i="1"/>
  <c r="T53" i="1"/>
  <c r="T37" i="1"/>
  <c r="T78" i="1"/>
  <c r="T34" i="1"/>
  <c r="T63" i="1"/>
  <c r="T65" i="1"/>
  <c r="T49" i="1"/>
  <c r="T33" i="1"/>
  <c r="T17" i="1"/>
  <c r="T74" i="1"/>
  <c r="T75" i="1"/>
  <c r="T59" i="1"/>
  <c r="T43" i="1"/>
  <c r="T27" i="1"/>
  <c r="T7" i="1"/>
  <c r="R52" i="1"/>
  <c r="T36" i="1"/>
  <c r="T9" i="1"/>
  <c r="T30" i="1"/>
  <c r="T81" i="1"/>
  <c r="S59" i="1"/>
  <c r="S10" i="1"/>
  <c r="T10" i="1" s="1"/>
  <c r="S68" i="1"/>
  <c r="T68" i="1" s="1"/>
  <c r="S62" i="1"/>
  <c r="S71" i="1"/>
  <c r="T71" i="1" s="1"/>
  <c r="S30" i="1"/>
  <c r="S28" i="1"/>
  <c r="T28" i="1" s="1"/>
  <c r="S73" i="1"/>
  <c r="T73" i="1" s="1"/>
  <c r="S56" i="1"/>
  <c r="T56" i="1" s="1"/>
  <c r="S72" i="1"/>
  <c r="S55" i="1"/>
  <c r="T55" i="1" s="1"/>
  <c r="S22" i="1"/>
  <c r="T22" i="1" s="1"/>
  <c r="S15" i="1"/>
  <c r="S66" i="1"/>
  <c r="T66" i="1" s="1"/>
  <c r="S58" i="1"/>
  <c r="T58" i="1" s="1"/>
  <c r="S61" i="1"/>
  <c r="S16" i="1"/>
  <c r="S80" i="1"/>
  <c r="T80" i="1" s="1"/>
  <c r="S20" i="1"/>
  <c r="T20" i="1" s="1"/>
  <c r="S54" i="1"/>
  <c r="R6" i="1"/>
  <c r="S6" i="1" l="1"/>
  <c r="T6" i="1" s="1"/>
  <c r="T52" i="1"/>
  <c r="T76" i="1"/>
  <c r="T12" i="1"/>
  <c r="S52" i="1"/>
</calcChain>
</file>

<file path=xl/sharedStrings.xml><?xml version="1.0" encoding="utf-8"?>
<sst xmlns="http://schemas.openxmlformats.org/spreadsheetml/2006/main" count="122" uniqueCount="120">
  <si>
    <t>Адреса житлового будинку</t>
  </si>
  <si>
    <t>Ковпака,1</t>
  </si>
  <si>
    <t>Ковпака,2</t>
  </si>
  <si>
    <t>Ковпака,3</t>
  </si>
  <si>
    <t>Ковпака,4 (ввод 1)</t>
  </si>
  <si>
    <t>№ п/п</t>
  </si>
  <si>
    <t>Ковпака,4 (ввод 2)</t>
  </si>
  <si>
    <t xml:space="preserve">Ковпака,5 </t>
  </si>
  <si>
    <t>Ковпака,7</t>
  </si>
  <si>
    <t xml:space="preserve">Ціолковського,1 </t>
  </si>
  <si>
    <t>Ціолковського,3</t>
  </si>
  <si>
    <t>Ціолковського,4</t>
  </si>
  <si>
    <t>Ціолковського,5</t>
  </si>
  <si>
    <t>Ціолковського,6</t>
  </si>
  <si>
    <t>Ціолковського,7</t>
  </si>
  <si>
    <t>Ціолковського,8</t>
  </si>
  <si>
    <t>Ціолковського,6а</t>
  </si>
  <si>
    <t>Ціолковського,6б</t>
  </si>
  <si>
    <t>Ціолковського,9</t>
  </si>
  <si>
    <t>Ціолковського,11</t>
  </si>
  <si>
    <t>Ціолковського,12</t>
  </si>
  <si>
    <t>Ціолковського,13</t>
  </si>
  <si>
    <t>Ціолковського,14</t>
  </si>
  <si>
    <t>Терещенків,1</t>
  </si>
  <si>
    <t>Терещенків,6</t>
  </si>
  <si>
    <t>Терещенків,10</t>
  </si>
  <si>
    <t>Терещенків,12</t>
  </si>
  <si>
    <t>Терещенків,21</t>
  </si>
  <si>
    <t>Терещенків,23</t>
  </si>
  <si>
    <t>Терещенків,28</t>
  </si>
  <si>
    <t>Терещенків,44</t>
  </si>
  <si>
    <t>Терещенків,49</t>
  </si>
  <si>
    <t>Терещенків,53</t>
  </si>
  <si>
    <t>Терещенків,55</t>
  </si>
  <si>
    <t>Героїв Крут,1</t>
  </si>
  <si>
    <t>Героїв Крут,8</t>
  </si>
  <si>
    <t>Героїв Крут,10</t>
  </si>
  <si>
    <t>Героїв Крут,2 (ввод 1)</t>
  </si>
  <si>
    <t>Героїв Крут,2 (ввод 2)</t>
  </si>
  <si>
    <t xml:space="preserve">Героїв Крут,3 </t>
  </si>
  <si>
    <t>Пилипа Орлика,24</t>
  </si>
  <si>
    <t>Пилипа Орлика,26</t>
  </si>
  <si>
    <t>Пилипа Орлика,28</t>
  </si>
  <si>
    <t>Курлука,1/1</t>
  </si>
  <si>
    <t>Курлука,1/2</t>
  </si>
  <si>
    <t>Курлука,1/3</t>
  </si>
  <si>
    <t>Гарматна,1</t>
  </si>
  <si>
    <t>Гарматна,6</t>
  </si>
  <si>
    <t>Путивльська,18</t>
  </si>
  <si>
    <t>Вознесенська,1А (ввод 1)</t>
  </si>
  <si>
    <t>Вознесенська,1А (ввод 2)</t>
  </si>
  <si>
    <t>Вознесенська,30</t>
  </si>
  <si>
    <t>Інститутська,22</t>
  </si>
  <si>
    <t>Космонавтів,6</t>
  </si>
  <si>
    <t>Героїв Крут,4</t>
  </si>
  <si>
    <t>Прямі матеріальні витрати</t>
  </si>
  <si>
    <t xml:space="preserve">ФОП та ЄСВ </t>
  </si>
  <si>
    <t xml:space="preserve">Інші прямі витрати </t>
  </si>
  <si>
    <t>Змінні загальновиробничі та постійні розподілені загальновиробничі витрати</t>
  </si>
  <si>
    <t>Кількість приміщень(шт)</t>
  </si>
  <si>
    <t>Адміністративні витрати</t>
  </si>
  <si>
    <t>Всього</t>
  </si>
  <si>
    <t>Планова виробнича собівартість всього</t>
  </si>
  <si>
    <t>1</t>
  </si>
  <si>
    <t>Повна планована собівартість обслуговування вузлів комерц.обліку, грн</t>
  </si>
  <si>
    <t>Повна планована собівартість заміна вузлів комерц.обліку, грн</t>
  </si>
  <si>
    <t>Собівартість абонентського обслуговування на одного абонента в місяць  грн. (без ПДВ)</t>
  </si>
  <si>
    <t>Прибуток</t>
  </si>
  <si>
    <t>РАЗОМ витрати на обслуговування, заміну вко та абонентське обслуговування в місяць, грн. (без ПДВ)</t>
  </si>
  <si>
    <t>РАЗОМ витрати на обслуговування, заміну вко та абонентське обслуговування в місяць з урахуванням прибутку, грн. (без ПДВ)</t>
  </si>
  <si>
    <t>Розмір внесків на обслуговування та заміну ВКО на одне приміщення в місяць грн (без ПДВ)</t>
  </si>
  <si>
    <t>РАЗОМ витрати на обслуговування, заміну ВКО на рік, грн. (без ПДВ)</t>
  </si>
  <si>
    <t>Інститутська,14</t>
  </si>
  <si>
    <t>Інститутська,19</t>
  </si>
  <si>
    <t>Інститутська,20</t>
  </si>
  <si>
    <t>Вознесенська,6</t>
  </si>
  <si>
    <t>Вознесенська,8</t>
  </si>
  <si>
    <t>Вознесенська,15</t>
  </si>
  <si>
    <t>Вознесенська,44</t>
  </si>
  <si>
    <t>Спаська,3</t>
  </si>
  <si>
    <t>Терещенків,8</t>
  </si>
  <si>
    <t>Терещенків,14</t>
  </si>
  <si>
    <t>Терещенків,16</t>
  </si>
  <si>
    <t>Терещенків,18</t>
  </si>
  <si>
    <t>Терещенків,20</t>
  </si>
  <si>
    <t>Терещенків,40</t>
  </si>
  <si>
    <t>Витрати на обслуговування вузлів комерційного обліку  (ВКО)</t>
  </si>
  <si>
    <t>Витрати на заміну вузлів комерційного обліку  (ВКО)</t>
  </si>
  <si>
    <t>РАЗОМ витрати на обслуговування, заміну вко та абонентське обслуговування на одного абонента в місяць з урахуванням прибутку, грн. (з ПДВ)</t>
  </si>
  <si>
    <t>Розрахунок плати за абонентське обслуговування у розрахунку на одного абонента по комунальному підприємству "Глухівський тепловий район" з 01.12.2022року.</t>
  </si>
  <si>
    <t>Граничний розмір з 01.12.2022</t>
  </si>
  <si>
    <t>Ігоря Білевича,60</t>
  </si>
  <si>
    <t>Ігоря Білевича,62</t>
  </si>
  <si>
    <t>Ігоря Білевича,86</t>
  </si>
  <si>
    <t>Ігоря Білевича,90</t>
  </si>
  <si>
    <t>Ігоря Білевича,92</t>
  </si>
  <si>
    <t>Ігоря Білевича,94</t>
  </si>
  <si>
    <t>Ігоря Білевича,98</t>
  </si>
  <si>
    <t>Ігоря Білевича,100 (ввод 1)</t>
  </si>
  <si>
    <t>Ігоря Білевича,100 (ввод 2)</t>
  </si>
  <si>
    <t>Ігоря Білевича,100 (ввод 3)</t>
  </si>
  <si>
    <t xml:space="preserve">Київська,8 </t>
  </si>
  <si>
    <t>Київська,12</t>
  </si>
  <si>
    <t>Київська,18</t>
  </si>
  <si>
    <t>Київська,20</t>
  </si>
  <si>
    <t>Київська,25</t>
  </si>
  <si>
    <t>Київська,27</t>
  </si>
  <si>
    <t>Київська,29</t>
  </si>
  <si>
    <t>Київська,32</t>
  </si>
  <si>
    <t>Київська,36</t>
  </si>
  <si>
    <t>Київська,38</t>
  </si>
  <si>
    <t>Київська,39</t>
  </si>
  <si>
    <t>Київська,41</t>
  </si>
  <si>
    <t>Київська,53</t>
  </si>
  <si>
    <t>Київська,55</t>
  </si>
  <si>
    <t>Ігоря Білевича,1</t>
  </si>
  <si>
    <t>Ігоря Білевича,3</t>
  </si>
  <si>
    <t>Ігоря Білевича,84</t>
  </si>
  <si>
    <t>Київська,22</t>
  </si>
  <si>
    <t>Київська,35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</si>
</sst>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1" fillId="0" borderId="0" xfId="0" applyFont="1" applyBorder="1"/>
    <xf numFmtId="2" fontId="1" fillId="0" borderId="0" xfId="0" applyNumberFormat="1" applyFont="1" applyBorder="1"/>
    <xf numFmtId="2" fontId="2" fillId="0" borderId="1" xfId="0" applyNumberFormat="1" applyFont="1" applyBorder="1"/>
    <xf numFmtId="2" fontId="2" fillId="0" borderId="0" xfId="0" applyNumberFormat="1" applyFont="1" applyBorder="1"/>
    <xf numFmtId="2" fontId="2" fillId="0" borderId="0" xfId="0" applyNumberFormat="1" applyFont="1"/>
    <xf numFmtId="2" fontId="0" fillId="0" borderId="0" xfId="0" applyNumberFormat="1" applyFont="1"/>
    <xf numFmtId="0" fontId="2" fillId="0" borderId="1" xfId="0" applyFont="1" applyBorder="1" applyAlignment="1">
      <alignment horizontal="center" wrapText="1"/>
    </xf>
    <xf numFmtId="2" fontId="1" fillId="0" borderId="0" xfId="0" applyNumberFormat="1" applyFont="1" applyFill="1" applyBorder="1"/>
    <xf numFmtId="164" fontId="1" fillId="0" borderId="0" xfId="0" applyNumberFormat="1" applyFont="1" applyFill="1" applyBorder="1"/>
    <xf numFmtId="49" fontId="2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3" fillId="0" borderId="1" xfId="0" applyFont="1" applyBorder="1"/>
    <xf numFmtId="1" fontId="2" fillId="0" borderId="1" xfId="0" applyNumberFormat="1" applyFont="1" applyBorder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/>
    <xf numFmtId="0" fontId="6" fillId="0" borderId="5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tabSelected="1" view="pageBreakPreview" zoomScale="80" zoomScaleNormal="80" zoomScaleSheetLayoutView="80" workbookViewId="0">
      <selection sqref="A1:U1"/>
    </sheetView>
  </sheetViews>
  <sheetFormatPr defaultRowHeight="15" x14ac:dyDescent="0.25"/>
  <cols>
    <col min="1" max="1" width="8.7109375" customWidth="1"/>
    <col min="2" max="2" width="28" customWidth="1"/>
    <col min="3" max="3" width="14.140625" customWidth="1"/>
    <col min="4" max="4" width="13" customWidth="1"/>
    <col min="5" max="5" width="12.28515625" customWidth="1"/>
    <col min="6" max="6" width="15.5703125" customWidth="1"/>
    <col min="7" max="7" width="14.28515625" customWidth="1"/>
    <col min="8" max="8" width="11.28515625" customWidth="1"/>
    <col min="9" max="9" width="15.85546875" customWidth="1"/>
    <col min="10" max="10" width="13.85546875" customWidth="1"/>
    <col min="11" max="11" width="14.28515625" customWidth="1"/>
    <col min="12" max="12" width="15.85546875" customWidth="1"/>
    <col min="13" max="13" width="14" customWidth="1"/>
    <col min="14" max="14" width="11.140625" customWidth="1"/>
    <col min="15" max="15" width="13.5703125" customWidth="1"/>
    <col min="16" max="16" width="15.140625" customWidth="1"/>
    <col min="17" max="17" width="14.42578125" customWidth="1"/>
    <col min="18" max="18" width="11.140625" customWidth="1"/>
    <col min="19" max="19" width="16.7109375" customWidth="1"/>
    <col min="20" max="20" width="15.85546875" customWidth="1"/>
    <col min="21" max="21" width="12.5703125" customWidth="1"/>
    <col min="22" max="22" width="8.28515625" customWidth="1"/>
    <col min="23" max="23" width="6.28515625" customWidth="1"/>
    <col min="24" max="24" width="6.42578125" customWidth="1"/>
    <col min="25" max="25" width="7.28515625" customWidth="1"/>
    <col min="26" max="26" width="7" customWidth="1"/>
  </cols>
  <sheetData>
    <row r="1" spans="1:26" ht="41.25" customHeight="1" x14ac:dyDescent="0.35">
      <c r="A1" s="25" t="s">
        <v>89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6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6" ht="61.5" customHeight="1" x14ac:dyDescent="0.25">
      <c r="A3" s="30" t="s">
        <v>5</v>
      </c>
      <c r="B3" s="27" t="s">
        <v>86</v>
      </c>
      <c r="C3" s="28"/>
      <c r="D3" s="28"/>
      <c r="E3" s="28"/>
      <c r="F3" s="28"/>
      <c r="G3" s="28"/>
      <c r="H3" s="29"/>
      <c r="I3" s="32" t="s">
        <v>64</v>
      </c>
      <c r="J3" s="35" t="s">
        <v>87</v>
      </c>
      <c r="K3" s="36"/>
      <c r="L3" s="33" t="s">
        <v>65</v>
      </c>
      <c r="M3" s="37" t="s">
        <v>71</v>
      </c>
      <c r="N3" s="38" t="s">
        <v>59</v>
      </c>
      <c r="O3" s="32" t="s">
        <v>70</v>
      </c>
      <c r="P3" s="37" t="s">
        <v>66</v>
      </c>
      <c r="Q3" s="37" t="s">
        <v>68</v>
      </c>
      <c r="R3" s="37" t="s">
        <v>67</v>
      </c>
      <c r="S3" s="37" t="s">
        <v>69</v>
      </c>
      <c r="T3" s="37" t="s">
        <v>88</v>
      </c>
      <c r="U3" s="37" t="s">
        <v>90</v>
      </c>
    </row>
    <row r="4" spans="1:26" ht="116.25" customHeight="1" x14ac:dyDescent="0.25">
      <c r="A4" s="31"/>
      <c r="B4" s="20" t="s">
        <v>0</v>
      </c>
      <c r="C4" s="17" t="s">
        <v>55</v>
      </c>
      <c r="D4" s="17" t="s">
        <v>56</v>
      </c>
      <c r="E4" s="17" t="s">
        <v>57</v>
      </c>
      <c r="F4" s="17" t="s">
        <v>58</v>
      </c>
      <c r="G4" s="17" t="s">
        <v>62</v>
      </c>
      <c r="H4" s="17" t="s">
        <v>60</v>
      </c>
      <c r="I4" s="31"/>
      <c r="J4" s="17" t="s">
        <v>55</v>
      </c>
      <c r="K4" s="17" t="s">
        <v>60</v>
      </c>
      <c r="L4" s="34"/>
      <c r="M4" s="31"/>
      <c r="N4" s="31"/>
      <c r="O4" s="31"/>
      <c r="P4" s="31"/>
      <c r="Q4" s="31"/>
      <c r="R4" s="31"/>
      <c r="S4" s="31"/>
      <c r="T4" s="31"/>
      <c r="U4" s="31"/>
      <c r="V4" s="3"/>
      <c r="W4" s="3"/>
      <c r="X4" s="3"/>
      <c r="Y4" s="3"/>
      <c r="Z4" s="3"/>
    </row>
    <row r="5" spans="1:26" ht="18" customHeight="1" x14ac:dyDescent="0.25">
      <c r="A5" s="6"/>
      <c r="B5" s="20" t="s">
        <v>63</v>
      </c>
      <c r="C5" s="17">
        <v>2</v>
      </c>
      <c r="D5" s="17">
        <v>3</v>
      </c>
      <c r="E5" s="17">
        <v>4</v>
      </c>
      <c r="F5" s="17">
        <v>5</v>
      </c>
      <c r="G5" s="17">
        <v>6</v>
      </c>
      <c r="H5" s="17">
        <v>7</v>
      </c>
      <c r="I5" s="17">
        <v>8</v>
      </c>
      <c r="J5" s="17">
        <v>9</v>
      </c>
      <c r="K5" s="17">
        <v>10</v>
      </c>
      <c r="L5" s="17">
        <v>11</v>
      </c>
      <c r="M5" s="17">
        <v>12</v>
      </c>
      <c r="N5" s="17">
        <v>13</v>
      </c>
      <c r="O5" s="17">
        <v>14</v>
      </c>
      <c r="P5" s="17">
        <v>15</v>
      </c>
      <c r="Q5" s="17">
        <v>16</v>
      </c>
      <c r="R5" s="17">
        <v>17</v>
      </c>
      <c r="S5" s="17">
        <v>18</v>
      </c>
      <c r="T5" s="17">
        <v>19</v>
      </c>
      <c r="U5" s="17">
        <v>20</v>
      </c>
      <c r="V5" s="3"/>
      <c r="W5" s="3"/>
      <c r="X5" s="3"/>
      <c r="Y5" s="3"/>
      <c r="Z5" s="3"/>
    </row>
    <row r="6" spans="1:26" ht="15.75" x14ac:dyDescent="0.25">
      <c r="A6" s="6">
        <v>1</v>
      </c>
      <c r="B6" s="4" t="s">
        <v>1</v>
      </c>
      <c r="C6" s="5">
        <v>84.72</v>
      </c>
      <c r="D6" s="5">
        <v>639.16999999999996</v>
      </c>
      <c r="E6" s="5">
        <v>535.41999999999996</v>
      </c>
      <c r="F6" s="5">
        <v>77.260000000000005</v>
      </c>
      <c r="G6" s="5">
        <f>C6+D6+E6+F6</f>
        <v>1336.57</v>
      </c>
      <c r="H6" s="13">
        <f>3470/G102*G6</f>
        <v>49.138660209915081</v>
      </c>
      <c r="I6" s="13">
        <f>G6+H6</f>
        <v>1385.708660209915</v>
      </c>
      <c r="J6" s="5">
        <v>435.58</v>
      </c>
      <c r="K6" s="13">
        <f>1310/J102*J6</f>
        <v>17.012987012986976</v>
      </c>
      <c r="L6" s="13">
        <f>SUM(J6:K6)</f>
        <v>452.59298701298695</v>
      </c>
      <c r="M6" s="13">
        <f>I6+L6</f>
        <v>1838.3016472229019</v>
      </c>
      <c r="N6" s="5">
        <v>60</v>
      </c>
      <c r="O6" s="13">
        <f>M6/N6/12</f>
        <v>2.5531967322540305</v>
      </c>
      <c r="P6" s="13">
        <v>16.34</v>
      </c>
      <c r="Q6" s="13">
        <f>O6+P6</f>
        <v>18.89319673225403</v>
      </c>
      <c r="R6" s="13">
        <f>Q6*0.04</f>
        <v>0.75572786929016122</v>
      </c>
      <c r="S6" s="13">
        <f>ROUND(Q6+R6,2)</f>
        <v>19.649999999999999</v>
      </c>
      <c r="T6" s="13">
        <f>S6*1.2</f>
        <v>23.58</v>
      </c>
      <c r="U6" s="13"/>
      <c r="V6" s="3"/>
      <c r="W6" s="3"/>
    </row>
    <row r="7" spans="1:26" ht="15.75" x14ac:dyDescent="0.25">
      <c r="A7" s="6">
        <v>2</v>
      </c>
      <c r="B7" s="4" t="s">
        <v>2</v>
      </c>
      <c r="C7" s="5">
        <v>140.15</v>
      </c>
      <c r="D7" s="5">
        <v>572.17999999999995</v>
      </c>
      <c r="E7" s="5">
        <v>0</v>
      </c>
      <c r="F7" s="5">
        <v>70.95</v>
      </c>
      <c r="G7" s="5">
        <f t="shared" ref="G7:G70" si="0">C7+D7+E7+F7</f>
        <v>783.28</v>
      </c>
      <c r="H7" s="13">
        <f>3470/G102*G7</f>
        <v>28.797092385151757</v>
      </c>
      <c r="I7" s="13">
        <f t="shared" ref="I7:I70" si="1">G7+H7</f>
        <v>812.07709238515167</v>
      </c>
      <c r="J7" s="5">
        <v>435.58</v>
      </c>
      <c r="K7" s="13">
        <f>1310/J102*J7</f>
        <v>17.012987012986976</v>
      </c>
      <c r="L7" s="13">
        <f t="shared" ref="L7:L70" si="2">SUM(J7:K7)</f>
        <v>452.59298701298695</v>
      </c>
      <c r="M7" s="13">
        <f t="shared" ref="M7:M70" si="3">I7+L7</f>
        <v>1264.6700793981386</v>
      </c>
      <c r="N7" s="5">
        <v>68</v>
      </c>
      <c r="O7" s="13">
        <f t="shared" ref="O7:O70" si="4">M7/N7/12</f>
        <v>1.5498407835761503</v>
      </c>
      <c r="P7" s="13">
        <v>16.34</v>
      </c>
      <c r="Q7" s="13">
        <f t="shared" ref="Q7:Q70" si="5">O7+P7</f>
        <v>17.889840783576151</v>
      </c>
      <c r="R7" s="13">
        <f t="shared" ref="R7:R70" si="6">Q7*0.04</f>
        <v>0.7155936313430461</v>
      </c>
      <c r="S7" s="13">
        <f t="shared" ref="S7:S70" si="7">ROUND(Q7+R7,2)</f>
        <v>18.61</v>
      </c>
      <c r="T7" s="13">
        <f>S7*1.2</f>
        <v>22.331999999999997</v>
      </c>
      <c r="U7" s="13"/>
      <c r="V7" s="3"/>
      <c r="W7" s="3"/>
    </row>
    <row r="8" spans="1:26" ht="15.75" x14ac:dyDescent="0.25">
      <c r="A8" s="6">
        <v>3</v>
      </c>
      <c r="B8" s="4" t="s">
        <v>3</v>
      </c>
      <c r="C8" s="5">
        <v>112.37</v>
      </c>
      <c r="D8" s="5">
        <v>595.70000000000005</v>
      </c>
      <c r="E8" s="5">
        <v>535.41999999999996</v>
      </c>
      <c r="F8" s="5">
        <v>73.27</v>
      </c>
      <c r="G8" s="5">
        <f t="shared" si="0"/>
        <v>1316.76</v>
      </c>
      <c r="H8" s="13">
        <f>3470/G102*G8</f>
        <v>48.410350537575873</v>
      </c>
      <c r="I8" s="13">
        <f t="shared" si="1"/>
        <v>1365.1703505375758</v>
      </c>
      <c r="J8" s="5">
        <v>435.58</v>
      </c>
      <c r="K8" s="13">
        <f>1310/J102*J8</f>
        <v>17.012987012986976</v>
      </c>
      <c r="L8" s="13">
        <f t="shared" si="2"/>
        <v>452.59298701298695</v>
      </c>
      <c r="M8" s="13">
        <f t="shared" si="3"/>
        <v>1817.7633375505627</v>
      </c>
      <c r="N8" s="5">
        <v>61</v>
      </c>
      <c r="O8" s="13">
        <f t="shared" si="4"/>
        <v>2.4832832480198945</v>
      </c>
      <c r="P8" s="13">
        <v>16.34</v>
      </c>
      <c r="Q8" s="13">
        <f t="shared" si="5"/>
        <v>18.823283248019894</v>
      </c>
      <c r="R8" s="13">
        <f t="shared" si="6"/>
        <v>0.75293132992079581</v>
      </c>
      <c r="S8" s="13">
        <f t="shared" si="7"/>
        <v>19.579999999999998</v>
      </c>
      <c r="T8" s="13">
        <f t="shared" ref="T8:T71" si="8">S8*1.2</f>
        <v>23.495999999999999</v>
      </c>
      <c r="U8" s="13"/>
      <c r="V8" s="3"/>
      <c r="W8" s="3"/>
    </row>
    <row r="9" spans="1:26" ht="15.75" x14ac:dyDescent="0.25">
      <c r="A9" s="6">
        <v>4</v>
      </c>
      <c r="B9" s="4" t="s">
        <v>4</v>
      </c>
      <c r="C9" s="5">
        <v>56.56</v>
      </c>
      <c r="D9" s="5">
        <v>543.22</v>
      </c>
      <c r="E9" s="5">
        <v>535.41999999999996</v>
      </c>
      <c r="F9" s="5">
        <v>65.739999999999995</v>
      </c>
      <c r="G9" s="5">
        <f t="shared" si="0"/>
        <v>1200.9399999999998</v>
      </c>
      <c r="H9" s="13">
        <f>3470/G102*G9</f>
        <v>44.152257339679487</v>
      </c>
      <c r="I9" s="13">
        <f t="shared" si="1"/>
        <v>1245.0922573396792</v>
      </c>
      <c r="J9" s="5">
        <v>435.58</v>
      </c>
      <c r="K9" s="13">
        <f>1310/J102*J9</f>
        <v>17.012987012986976</v>
      </c>
      <c r="L9" s="13">
        <f t="shared" si="2"/>
        <v>452.59298701298695</v>
      </c>
      <c r="M9" s="13">
        <f t="shared" si="3"/>
        <v>1697.6852443526661</v>
      </c>
      <c r="N9" s="5">
        <v>53</v>
      </c>
      <c r="O9" s="13">
        <f t="shared" si="4"/>
        <v>2.6693164219381544</v>
      </c>
      <c r="P9" s="13">
        <v>16.34</v>
      </c>
      <c r="Q9" s="13">
        <f t="shared" si="5"/>
        <v>19.009316421938156</v>
      </c>
      <c r="R9" s="13">
        <f t="shared" si="6"/>
        <v>0.7603726568775262</v>
      </c>
      <c r="S9" s="13">
        <f t="shared" si="7"/>
        <v>19.77</v>
      </c>
      <c r="T9" s="13">
        <f t="shared" si="8"/>
        <v>23.724</v>
      </c>
      <c r="U9" s="13"/>
      <c r="V9" s="3"/>
      <c r="W9" s="3"/>
    </row>
    <row r="10" spans="1:26" ht="15.75" x14ac:dyDescent="0.25">
      <c r="A10" s="6">
        <v>5</v>
      </c>
      <c r="B10" s="4" t="s">
        <v>6</v>
      </c>
      <c r="C10" s="5">
        <v>56.31</v>
      </c>
      <c r="D10" s="5">
        <v>473.51</v>
      </c>
      <c r="E10" s="5">
        <v>535.41999999999996</v>
      </c>
      <c r="F10" s="5">
        <v>57.98</v>
      </c>
      <c r="G10" s="5">
        <f t="shared" si="0"/>
        <v>1123.2199999999998</v>
      </c>
      <c r="H10" s="13">
        <f>3470/G102*G10</f>
        <v>41.294901068392086</v>
      </c>
      <c r="I10" s="13">
        <f t="shared" si="1"/>
        <v>1164.514901068392</v>
      </c>
      <c r="J10" s="5">
        <v>435.58</v>
      </c>
      <c r="K10" s="13">
        <f>1310/J102*J10</f>
        <v>17.012987012986976</v>
      </c>
      <c r="L10" s="13">
        <f t="shared" si="2"/>
        <v>452.59298701298695</v>
      </c>
      <c r="M10" s="13">
        <f t="shared" si="3"/>
        <v>1617.1078880813789</v>
      </c>
      <c r="N10" s="5">
        <v>25</v>
      </c>
      <c r="O10" s="13">
        <f t="shared" si="4"/>
        <v>5.3903596269379292</v>
      </c>
      <c r="P10" s="13">
        <v>16.34</v>
      </c>
      <c r="Q10" s="13">
        <f t="shared" si="5"/>
        <v>21.730359626937929</v>
      </c>
      <c r="R10" s="13">
        <f t="shared" si="6"/>
        <v>0.86921438507751714</v>
      </c>
      <c r="S10" s="13">
        <f t="shared" si="7"/>
        <v>22.6</v>
      </c>
      <c r="T10" s="13">
        <f t="shared" si="8"/>
        <v>27.12</v>
      </c>
      <c r="U10" s="13"/>
      <c r="V10" s="3"/>
      <c r="W10" s="3"/>
    </row>
    <row r="11" spans="1:26" ht="15.75" x14ac:dyDescent="0.25">
      <c r="A11" s="6">
        <v>6</v>
      </c>
      <c r="B11" s="21" t="s">
        <v>7</v>
      </c>
      <c r="C11" s="5">
        <v>84.34</v>
      </c>
      <c r="D11" s="13">
        <v>534.6</v>
      </c>
      <c r="E11" s="5">
        <v>0</v>
      </c>
      <c r="F11" s="5">
        <v>65.62</v>
      </c>
      <c r="G11" s="5">
        <f t="shared" si="0"/>
        <v>684.56000000000006</v>
      </c>
      <c r="H11" s="13">
        <f>3470/G102*G11</f>
        <v>25.167676390536574</v>
      </c>
      <c r="I11" s="13">
        <f t="shared" si="1"/>
        <v>709.72767639053666</v>
      </c>
      <c r="J11" s="5">
        <v>435.58</v>
      </c>
      <c r="K11" s="13">
        <f>1310/J102*J11</f>
        <v>17.012987012986976</v>
      </c>
      <c r="L11" s="13">
        <f t="shared" si="2"/>
        <v>452.59298701298695</v>
      </c>
      <c r="M11" s="13">
        <f t="shared" si="3"/>
        <v>1162.3206634035237</v>
      </c>
      <c r="N11" s="5">
        <v>119</v>
      </c>
      <c r="O11" s="13">
        <f t="shared" si="4"/>
        <v>0.81395004440022667</v>
      </c>
      <c r="P11" s="13">
        <v>16.34</v>
      </c>
      <c r="Q11" s="13">
        <f t="shared" si="5"/>
        <v>17.153950044400226</v>
      </c>
      <c r="R11" s="13">
        <f t="shared" si="6"/>
        <v>0.68615800177600905</v>
      </c>
      <c r="S11" s="13">
        <f t="shared" si="7"/>
        <v>17.84</v>
      </c>
      <c r="T11" s="13">
        <f t="shared" si="8"/>
        <v>21.407999999999998</v>
      </c>
      <c r="U11" s="13"/>
      <c r="V11" s="3"/>
      <c r="W11" s="3"/>
    </row>
    <row r="12" spans="1:26" ht="15.75" x14ac:dyDescent="0.25">
      <c r="A12" s="6">
        <v>7</v>
      </c>
      <c r="B12" s="4" t="s">
        <v>8</v>
      </c>
      <c r="C12" s="5">
        <v>56.56</v>
      </c>
      <c r="D12" s="5">
        <v>831.99</v>
      </c>
      <c r="E12" s="5">
        <v>903.77</v>
      </c>
      <c r="F12" s="5">
        <v>120.39</v>
      </c>
      <c r="G12" s="5">
        <f t="shared" si="0"/>
        <v>1912.71</v>
      </c>
      <c r="H12" s="13">
        <f>3470/G102*G12</f>
        <v>70.320302543156501</v>
      </c>
      <c r="I12" s="13">
        <f t="shared" si="1"/>
        <v>1983.0303025431565</v>
      </c>
      <c r="J12" s="5">
        <v>435.58</v>
      </c>
      <c r="K12" s="13">
        <f>1310/J102*J12</f>
        <v>17.012987012986976</v>
      </c>
      <c r="L12" s="13">
        <f t="shared" si="2"/>
        <v>452.59298701298695</v>
      </c>
      <c r="M12" s="13">
        <f t="shared" si="3"/>
        <v>2435.6232895561434</v>
      </c>
      <c r="N12" s="5">
        <v>64</v>
      </c>
      <c r="O12" s="13">
        <f t="shared" si="4"/>
        <v>3.1713844916095617</v>
      </c>
      <c r="P12" s="13">
        <v>16.34</v>
      </c>
      <c r="Q12" s="13">
        <f t="shared" si="5"/>
        <v>19.511384491609562</v>
      </c>
      <c r="R12" s="13">
        <f t="shared" si="6"/>
        <v>0.7804553796643825</v>
      </c>
      <c r="S12" s="13">
        <f t="shared" si="7"/>
        <v>20.29</v>
      </c>
      <c r="T12" s="13">
        <f t="shared" si="8"/>
        <v>24.347999999999999</v>
      </c>
      <c r="U12" s="13"/>
      <c r="V12" s="3"/>
      <c r="W12" s="3"/>
    </row>
    <row r="13" spans="1:26" ht="15.75" x14ac:dyDescent="0.25">
      <c r="A13" s="6">
        <v>8</v>
      </c>
      <c r="B13" s="4" t="s">
        <v>91</v>
      </c>
      <c r="C13" s="5">
        <v>112.62</v>
      </c>
      <c r="D13" s="5">
        <v>665.41</v>
      </c>
      <c r="E13" s="5">
        <v>535.41999999999996</v>
      </c>
      <c r="F13" s="5">
        <v>81.03</v>
      </c>
      <c r="G13" s="5">
        <f t="shared" si="0"/>
        <v>1394.4799999999998</v>
      </c>
      <c r="H13" s="13">
        <f>3470/G102*G13</f>
        <v>51.267706808863267</v>
      </c>
      <c r="I13" s="13">
        <f t="shared" si="1"/>
        <v>1445.7477068088631</v>
      </c>
      <c r="J13" s="5">
        <v>435.58</v>
      </c>
      <c r="K13" s="13">
        <f>1310/J102*J13</f>
        <v>17.012987012986976</v>
      </c>
      <c r="L13" s="13">
        <f t="shared" si="2"/>
        <v>452.59298701298695</v>
      </c>
      <c r="M13" s="13">
        <f t="shared" si="3"/>
        <v>1898.34069382185</v>
      </c>
      <c r="N13" s="5">
        <v>72</v>
      </c>
      <c r="O13" s="13">
        <f t="shared" si="4"/>
        <v>2.1971535808123264</v>
      </c>
      <c r="P13" s="13">
        <v>16.34</v>
      </c>
      <c r="Q13" s="13">
        <f t="shared" si="5"/>
        <v>18.537153580812326</v>
      </c>
      <c r="R13" s="13">
        <f t="shared" si="6"/>
        <v>0.74148614323249307</v>
      </c>
      <c r="S13" s="13">
        <f t="shared" si="7"/>
        <v>19.28</v>
      </c>
      <c r="T13" s="13">
        <f t="shared" si="8"/>
        <v>23.135999999999999</v>
      </c>
      <c r="U13" s="13"/>
      <c r="V13" s="3"/>
      <c r="W13" s="3"/>
    </row>
    <row r="14" spans="1:26" ht="15.75" x14ac:dyDescent="0.25">
      <c r="A14" s="6">
        <v>9</v>
      </c>
      <c r="B14" s="4" t="s">
        <v>92</v>
      </c>
      <c r="C14" s="5">
        <v>84.34</v>
      </c>
      <c r="D14" s="13">
        <v>534.6</v>
      </c>
      <c r="E14" s="5">
        <v>535.41999999999996</v>
      </c>
      <c r="F14" s="5">
        <v>65.62</v>
      </c>
      <c r="G14" s="5">
        <f t="shared" si="0"/>
        <v>1219.98</v>
      </c>
      <c r="H14" s="13">
        <f>3470/G102*G14</f>
        <v>44.852258155496685</v>
      </c>
      <c r="I14" s="13">
        <f t="shared" si="1"/>
        <v>1264.8322581554967</v>
      </c>
      <c r="J14" s="5">
        <v>435.58</v>
      </c>
      <c r="K14" s="13">
        <f>1310/J102*J14</f>
        <v>17.012987012986976</v>
      </c>
      <c r="L14" s="13">
        <f t="shared" si="2"/>
        <v>452.59298701298695</v>
      </c>
      <c r="M14" s="13">
        <f t="shared" si="3"/>
        <v>1717.4252451684836</v>
      </c>
      <c r="N14" s="5">
        <v>88</v>
      </c>
      <c r="O14" s="13">
        <f t="shared" si="4"/>
        <v>1.6263496639853063</v>
      </c>
      <c r="P14" s="13">
        <v>16.34</v>
      </c>
      <c r="Q14" s="13">
        <f t="shared" si="5"/>
        <v>17.966349663985305</v>
      </c>
      <c r="R14" s="13">
        <f t="shared" si="6"/>
        <v>0.71865398655941226</v>
      </c>
      <c r="S14" s="13">
        <f t="shared" si="7"/>
        <v>18.690000000000001</v>
      </c>
      <c r="T14" s="13">
        <f t="shared" si="8"/>
        <v>22.428000000000001</v>
      </c>
      <c r="U14" s="13"/>
      <c r="V14" s="3"/>
      <c r="W14" s="3"/>
    </row>
    <row r="15" spans="1:26" ht="15.75" x14ac:dyDescent="0.25">
      <c r="A15" s="6">
        <v>10</v>
      </c>
      <c r="B15" s="4" t="s">
        <v>93</v>
      </c>
      <c r="C15" s="5">
        <v>84.22</v>
      </c>
      <c r="D15" s="5">
        <v>499.75</v>
      </c>
      <c r="E15" s="5">
        <v>489.58</v>
      </c>
      <c r="F15" s="5">
        <v>61.77</v>
      </c>
      <c r="G15" s="5">
        <f t="shared" si="0"/>
        <v>1135.32</v>
      </c>
      <c r="H15" s="13">
        <f>3470/G102*G15</f>
        <v>41.739754528023809</v>
      </c>
      <c r="I15" s="13">
        <f t="shared" si="1"/>
        <v>1177.0597545280239</v>
      </c>
      <c r="J15" s="5">
        <v>435.58</v>
      </c>
      <c r="K15" s="13">
        <f>1310/J102*J15</f>
        <v>17.012987012986976</v>
      </c>
      <c r="L15" s="13">
        <f t="shared" si="2"/>
        <v>452.59298701298695</v>
      </c>
      <c r="M15" s="13">
        <f t="shared" si="3"/>
        <v>1629.6527415410108</v>
      </c>
      <c r="N15" s="5">
        <v>15</v>
      </c>
      <c r="O15" s="13">
        <f t="shared" si="4"/>
        <v>9.0536263418945051</v>
      </c>
      <c r="P15" s="13">
        <v>16.34</v>
      </c>
      <c r="Q15" s="13">
        <f t="shared" si="5"/>
        <v>25.393626341894503</v>
      </c>
      <c r="R15" s="13">
        <f t="shared" si="6"/>
        <v>1.0157450536757802</v>
      </c>
      <c r="S15" s="13">
        <f t="shared" si="7"/>
        <v>26.41</v>
      </c>
      <c r="T15" s="13">
        <f t="shared" si="8"/>
        <v>31.692</v>
      </c>
      <c r="U15" s="13"/>
      <c r="V15" s="3"/>
      <c r="W15" s="16"/>
    </row>
    <row r="16" spans="1:26" ht="15.75" x14ac:dyDescent="0.25">
      <c r="A16" s="6">
        <v>11</v>
      </c>
      <c r="B16" s="4" t="s">
        <v>94</v>
      </c>
      <c r="C16" s="5">
        <v>84.47</v>
      </c>
      <c r="D16" s="5">
        <v>569.46</v>
      </c>
      <c r="E16" s="5">
        <v>489.58</v>
      </c>
      <c r="F16" s="5">
        <v>69.510000000000005</v>
      </c>
      <c r="G16" s="5">
        <f t="shared" si="0"/>
        <v>1213.02</v>
      </c>
      <c r="H16" s="13">
        <f>3470/G102*G16</f>
        <v>44.596375504336613</v>
      </c>
      <c r="I16" s="13">
        <f t="shared" si="1"/>
        <v>1257.6163755043367</v>
      </c>
      <c r="J16" s="5">
        <v>435.58</v>
      </c>
      <c r="K16" s="13">
        <f>1310/J102*J16</f>
        <v>17.012987012986976</v>
      </c>
      <c r="L16" s="13">
        <f t="shared" si="2"/>
        <v>452.59298701298695</v>
      </c>
      <c r="M16" s="13">
        <f t="shared" si="3"/>
        <v>1710.2093625173236</v>
      </c>
      <c r="N16" s="5">
        <v>24</v>
      </c>
      <c r="O16" s="13">
        <f t="shared" si="4"/>
        <v>5.9382269531851515</v>
      </c>
      <c r="P16" s="13">
        <v>16.34</v>
      </c>
      <c r="Q16" s="13">
        <f t="shared" si="5"/>
        <v>22.27822695318515</v>
      </c>
      <c r="R16" s="13">
        <f t="shared" si="6"/>
        <v>0.89112907812740605</v>
      </c>
      <c r="S16" s="13">
        <f t="shared" si="7"/>
        <v>23.17</v>
      </c>
      <c r="T16" s="13">
        <f t="shared" si="8"/>
        <v>27.804000000000002</v>
      </c>
      <c r="U16" s="13"/>
      <c r="V16" s="3"/>
      <c r="W16" s="3"/>
    </row>
    <row r="17" spans="1:26" ht="15.75" x14ac:dyDescent="0.25">
      <c r="A17" s="6">
        <v>12</v>
      </c>
      <c r="B17" s="4" t="s">
        <v>95</v>
      </c>
      <c r="C17" s="5">
        <v>84.34</v>
      </c>
      <c r="D17" s="13">
        <v>534.6</v>
      </c>
      <c r="E17" s="5">
        <v>489.58</v>
      </c>
      <c r="F17" s="5">
        <v>65.62</v>
      </c>
      <c r="G17" s="5">
        <f t="shared" si="0"/>
        <v>1174.1399999999999</v>
      </c>
      <c r="H17" s="13">
        <f>3470/G102*G17</f>
        <v>43.166962073718317</v>
      </c>
      <c r="I17" s="13">
        <f t="shared" si="1"/>
        <v>1217.3069620737183</v>
      </c>
      <c r="J17" s="5">
        <v>435.58</v>
      </c>
      <c r="K17" s="13">
        <f>1310/J102*J17</f>
        <v>17.012987012986976</v>
      </c>
      <c r="L17" s="13">
        <f t="shared" si="2"/>
        <v>452.59298701298695</v>
      </c>
      <c r="M17" s="13">
        <f t="shared" si="3"/>
        <v>1669.8999490867052</v>
      </c>
      <c r="N17" s="5">
        <v>4</v>
      </c>
      <c r="O17" s="13">
        <f t="shared" si="4"/>
        <v>34.789582272639691</v>
      </c>
      <c r="P17" s="13">
        <v>16.34</v>
      </c>
      <c r="Q17" s="13">
        <f t="shared" si="5"/>
        <v>51.129582272639695</v>
      </c>
      <c r="R17" s="13">
        <f t="shared" si="6"/>
        <v>2.0451832909055878</v>
      </c>
      <c r="S17" s="13">
        <f t="shared" si="7"/>
        <v>53.17</v>
      </c>
      <c r="T17" s="13">
        <f t="shared" si="8"/>
        <v>63.804000000000002</v>
      </c>
      <c r="U17" s="13">
        <v>38.07</v>
      </c>
      <c r="W17" s="16"/>
      <c r="X17" s="18"/>
      <c r="Y17" s="18"/>
      <c r="Z17" s="19"/>
    </row>
    <row r="18" spans="1:26" ht="15.75" x14ac:dyDescent="0.25">
      <c r="A18" s="6">
        <v>13</v>
      </c>
      <c r="B18" s="4" t="s">
        <v>96</v>
      </c>
      <c r="C18" s="5">
        <v>84.59</v>
      </c>
      <c r="D18" s="5">
        <v>604.30999999999995</v>
      </c>
      <c r="E18" s="5">
        <v>458.34</v>
      </c>
      <c r="F18" s="5">
        <v>73.39</v>
      </c>
      <c r="G18" s="5">
        <f t="shared" si="0"/>
        <v>1220.6300000000001</v>
      </c>
      <c r="H18" s="13">
        <f>3470/G102*G18</f>
        <v>44.876155242171116</v>
      </c>
      <c r="I18" s="13">
        <f t="shared" si="1"/>
        <v>1265.5061552421712</v>
      </c>
      <c r="J18" s="5">
        <v>435.58</v>
      </c>
      <c r="K18" s="13">
        <f>1310/J102*J18</f>
        <v>17.012987012986976</v>
      </c>
      <c r="L18" s="13">
        <f t="shared" si="2"/>
        <v>452.59298701298695</v>
      </c>
      <c r="M18" s="13">
        <f t="shared" si="3"/>
        <v>1718.0991422551581</v>
      </c>
      <c r="N18" s="5">
        <v>13</v>
      </c>
      <c r="O18" s="13">
        <f t="shared" si="4"/>
        <v>11.013456040097168</v>
      </c>
      <c r="P18" s="13">
        <v>16.34</v>
      </c>
      <c r="Q18" s="13">
        <f t="shared" si="5"/>
        <v>27.353456040097168</v>
      </c>
      <c r="R18" s="13">
        <f t="shared" si="6"/>
        <v>1.0941382416038867</v>
      </c>
      <c r="S18" s="13">
        <f t="shared" si="7"/>
        <v>28.45</v>
      </c>
      <c r="T18" s="13">
        <f t="shared" si="8"/>
        <v>34.14</v>
      </c>
      <c r="U18" s="13"/>
      <c r="V18" s="3"/>
      <c r="W18" s="16"/>
    </row>
    <row r="19" spans="1:26" ht="15.75" x14ac:dyDescent="0.25">
      <c r="A19" s="6">
        <v>14</v>
      </c>
      <c r="B19" s="4" t="s">
        <v>97</v>
      </c>
      <c r="C19" s="5">
        <v>84.47</v>
      </c>
      <c r="D19" s="5">
        <v>569.46</v>
      </c>
      <c r="E19" s="5">
        <v>535.41999999999996</v>
      </c>
      <c r="F19" s="5">
        <v>69.510000000000005</v>
      </c>
      <c r="G19" s="5">
        <f t="shared" si="0"/>
        <v>1258.8599999999999</v>
      </c>
      <c r="H19" s="13">
        <f>3470/G102*G19</f>
        <v>46.281671586114975</v>
      </c>
      <c r="I19" s="13">
        <f t="shared" si="1"/>
        <v>1305.1416715861149</v>
      </c>
      <c r="J19" s="5">
        <v>435.58</v>
      </c>
      <c r="K19" s="13">
        <f>1310/J102*J19</f>
        <v>17.012987012986976</v>
      </c>
      <c r="L19" s="13">
        <f t="shared" si="2"/>
        <v>452.59298701298695</v>
      </c>
      <c r="M19" s="13">
        <f t="shared" si="3"/>
        <v>1757.7346585991017</v>
      </c>
      <c r="N19" s="5">
        <v>9</v>
      </c>
      <c r="O19" s="13">
        <f t="shared" si="4"/>
        <v>16.275320912954644</v>
      </c>
      <c r="P19" s="13">
        <v>16.34</v>
      </c>
      <c r="Q19" s="13">
        <f t="shared" si="5"/>
        <v>32.615320912954644</v>
      </c>
      <c r="R19" s="13">
        <f t="shared" si="6"/>
        <v>1.3046128365181857</v>
      </c>
      <c r="S19" s="13">
        <f t="shared" si="7"/>
        <v>33.92</v>
      </c>
      <c r="T19" s="13">
        <f t="shared" si="8"/>
        <v>40.704000000000001</v>
      </c>
      <c r="U19" s="13">
        <v>38.07</v>
      </c>
      <c r="V19" s="3"/>
      <c r="W19" s="16"/>
    </row>
    <row r="20" spans="1:26" ht="15.75" x14ac:dyDescent="0.25">
      <c r="A20" s="6">
        <v>15</v>
      </c>
      <c r="B20" s="4" t="s">
        <v>98</v>
      </c>
      <c r="C20" s="5">
        <v>84.34</v>
      </c>
      <c r="D20" s="13">
        <v>534.6</v>
      </c>
      <c r="E20" s="5">
        <v>535.41999999999996</v>
      </c>
      <c r="F20" s="5">
        <v>65.62</v>
      </c>
      <c r="G20" s="5">
        <f t="shared" si="0"/>
        <v>1219.98</v>
      </c>
      <c r="H20" s="13">
        <f>3470/G102*G20</f>
        <v>44.852258155496685</v>
      </c>
      <c r="I20" s="13">
        <f t="shared" si="1"/>
        <v>1264.8322581554967</v>
      </c>
      <c r="J20" s="5">
        <v>435.58</v>
      </c>
      <c r="K20" s="13">
        <f>1310/J102*J20</f>
        <v>17.012987012986976</v>
      </c>
      <c r="L20" s="13">
        <f t="shared" si="2"/>
        <v>452.59298701298695</v>
      </c>
      <c r="M20" s="13">
        <f t="shared" si="3"/>
        <v>1717.4252451684836</v>
      </c>
      <c r="N20" s="5">
        <v>36</v>
      </c>
      <c r="O20" s="13">
        <f t="shared" si="4"/>
        <v>3.9755214008529713</v>
      </c>
      <c r="P20" s="13">
        <v>16.34</v>
      </c>
      <c r="Q20" s="13">
        <f t="shared" si="5"/>
        <v>20.315521400852973</v>
      </c>
      <c r="R20" s="13">
        <f t="shared" si="6"/>
        <v>0.81262085603411893</v>
      </c>
      <c r="S20" s="13">
        <f t="shared" si="7"/>
        <v>21.13</v>
      </c>
      <c r="T20" s="13">
        <f t="shared" si="8"/>
        <v>25.355999999999998</v>
      </c>
      <c r="U20" s="13"/>
      <c r="V20" s="3"/>
      <c r="W20" s="3"/>
    </row>
    <row r="21" spans="1:26" ht="15.75" x14ac:dyDescent="0.25">
      <c r="A21" s="6">
        <v>16</v>
      </c>
      <c r="B21" s="4" t="s">
        <v>99</v>
      </c>
      <c r="C21" s="5">
        <v>84.34</v>
      </c>
      <c r="D21" s="13">
        <v>534.6</v>
      </c>
      <c r="E21" s="5">
        <v>535.41999999999996</v>
      </c>
      <c r="F21" s="5">
        <v>65.62</v>
      </c>
      <c r="G21" s="5">
        <f t="shared" si="0"/>
        <v>1219.98</v>
      </c>
      <c r="H21" s="13">
        <f>3470/G102*G21</f>
        <v>44.852258155496685</v>
      </c>
      <c r="I21" s="13">
        <f t="shared" si="1"/>
        <v>1264.8322581554967</v>
      </c>
      <c r="J21" s="5">
        <v>435.58</v>
      </c>
      <c r="K21" s="13">
        <f>1310/J102*J21</f>
        <v>17.012987012986976</v>
      </c>
      <c r="L21" s="13">
        <f t="shared" si="2"/>
        <v>452.59298701298695</v>
      </c>
      <c r="M21" s="13">
        <f t="shared" si="3"/>
        <v>1717.4252451684836</v>
      </c>
      <c r="N21" s="5">
        <v>30</v>
      </c>
      <c r="O21" s="13">
        <f t="shared" si="4"/>
        <v>4.7706256810235654</v>
      </c>
      <c r="P21" s="13">
        <v>16.34</v>
      </c>
      <c r="Q21" s="13">
        <f t="shared" si="5"/>
        <v>21.110625681023564</v>
      </c>
      <c r="R21" s="13">
        <f t="shared" si="6"/>
        <v>0.84442502724094259</v>
      </c>
      <c r="S21" s="13">
        <f t="shared" si="7"/>
        <v>21.96</v>
      </c>
      <c r="T21" s="13">
        <f t="shared" si="8"/>
        <v>26.352</v>
      </c>
      <c r="U21" s="13"/>
      <c r="V21" s="3"/>
      <c r="W21" s="3"/>
    </row>
    <row r="22" spans="1:26" ht="15.75" x14ac:dyDescent="0.25">
      <c r="A22" s="6">
        <v>17</v>
      </c>
      <c r="B22" s="4" t="s">
        <v>100</v>
      </c>
      <c r="C22" s="5">
        <v>84.34</v>
      </c>
      <c r="D22" s="13">
        <v>534.6</v>
      </c>
      <c r="E22" s="5">
        <v>535.41999999999996</v>
      </c>
      <c r="F22" s="5">
        <v>65.62</v>
      </c>
      <c r="G22" s="5">
        <f t="shared" si="0"/>
        <v>1219.98</v>
      </c>
      <c r="H22" s="13">
        <f>3470/G102*G22</f>
        <v>44.852258155496685</v>
      </c>
      <c r="I22" s="13">
        <f t="shared" si="1"/>
        <v>1264.8322581554967</v>
      </c>
      <c r="J22" s="5">
        <v>435.58</v>
      </c>
      <c r="K22" s="13">
        <f>1310/J102*J22</f>
        <v>17.012987012986976</v>
      </c>
      <c r="L22" s="13">
        <f t="shared" si="2"/>
        <v>452.59298701298695</v>
      </c>
      <c r="M22" s="13">
        <f t="shared" si="3"/>
        <v>1717.4252451684836</v>
      </c>
      <c r="N22" s="5">
        <v>51</v>
      </c>
      <c r="O22" s="13">
        <f t="shared" si="4"/>
        <v>2.8062504006020976</v>
      </c>
      <c r="P22" s="13">
        <v>16.34</v>
      </c>
      <c r="Q22" s="13">
        <f t="shared" si="5"/>
        <v>19.146250400602099</v>
      </c>
      <c r="R22" s="13">
        <f t="shared" si="6"/>
        <v>0.76585001602408398</v>
      </c>
      <c r="S22" s="13">
        <f t="shared" si="7"/>
        <v>19.91</v>
      </c>
      <c r="T22" s="13">
        <f t="shared" si="8"/>
        <v>23.891999999999999</v>
      </c>
      <c r="U22" s="13"/>
      <c r="V22" s="3"/>
      <c r="W22" s="3"/>
    </row>
    <row r="23" spans="1:26" ht="15.75" x14ac:dyDescent="0.25">
      <c r="A23" s="6">
        <v>18</v>
      </c>
      <c r="B23" s="4" t="s">
        <v>9</v>
      </c>
      <c r="C23" s="5">
        <v>56.31</v>
      </c>
      <c r="D23" s="5">
        <v>473.51</v>
      </c>
      <c r="E23" s="5">
        <v>535.41999999999996</v>
      </c>
      <c r="F23" s="13">
        <v>58.2</v>
      </c>
      <c r="G23" s="5">
        <f t="shared" si="0"/>
        <v>1123.4399999999998</v>
      </c>
      <c r="H23" s="13">
        <f>3470/G102*G23</f>
        <v>41.302989313112661</v>
      </c>
      <c r="I23" s="13">
        <f t="shared" si="1"/>
        <v>1164.7429893131125</v>
      </c>
      <c r="J23" s="5">
        <v>435.58</v>
      </c>
      <c r="K23" s="13">
        <f>1310/J102*J23</f>
        <v>17.012987012986976</v>
      </c>
      <c r="L23" s="13">
        <f t="shared" si="2"/>
        <v>452.59298701298695</v>
      </c>
      <c r="M23" s="13">
        <f t="shared" si="3"/>
        <v>1617.3359763260994</v>
      </c>
      <c r="N23" s="5">
        <v>42</v>
      </c>
      <c r="O23" s="13">
        <f t="shared" si="4"/>
        <v>3.2089999530279751</v>
      </c>
      <c r="P23" s="13">
        <v>16.34</v>
      </c>
      <c r="Q23" s="13">
        <f t="shared" si="5"/>
        <v>19.548999953027973</v>
      </c>
      <c r="R23" s="13">
        <f t="shared" si="6"/>
        <v>0.78195999812111894</v>
      </c>
      <c r="S23" s="13">
        <f t="shared" si="7"/>
        <v>20.329999999999998</v>
      </c>
      <c r="T23" s="13">
        <f t="shared" si="8"/>
        <v>24.395999999999997</v>
      </c>
      <c r="U23" s="13"/>
      <c r="V23" s="3"/>
      <c r="W23" s="3"/>
    </row>
    <row r="24" spans="1:26" ht="15.75" x14ac:dyDescent="0.25">
      <c r="A24" s="6">
        <v>19</v>
      </c>
      <c r="B24" s="4" t="s">
        <v>10</v>
      </c>
      <c r="C24" s="5">
        <v>56.19</v>
      </c>
      <c r="D24" s="5">
        <v>438.65</v>
      </c>
      <c r="E24" s="5">
        <v>489.58</v>
      </c>
      <c r="F24" s="5">
        <v>54.35</v>
      </c>
      <c r="G24" s="5">
        <f t="shared" si="0"/>
        <v>1038.77</v>
      </c>
      <c r="H24" s="13">
        <f>3470/G102*G24</f>
        <v>38.190118038152498</v>
      </c>
      <c r="I24" s="13">
        <f t="shared" si="1"/>
        <v>1076.9601180381526</v>
      </c>
      <c r="J24" s="5">
        <v>435.58</v>
      </c>
      <c r="K24" s="13">
        <f>1310/J102*J24</f>
        <v>17.012987012986976</v>
      </c>
      <c r="L24" s="13">
        <f t="shared" si="2"/>
        <v>452.59298701298695</v>
      </c>
      <c r="M24" s="13">
        <f t="shared" si="3"/>
        <v>1529.5531050511395</v>
      </c>
      <c r="N24" s="5">
        <v>50</v>
      </c>
      <c r="O24" s="13">
        <f t="shared" si="4"/>
        <v>2.5492551750852326</v>
      </c>
      <c r="P24" s="13">
        <v>16.34</v>
      </c>
      <c r="Q24" s="13">
        <f t="shared" si="5"/>
        <v>18.889255175085232</v>
      </c>
      <c r="R24" s="13">
        <f t="shared" si="6"/>
        <v>0.75557020700340927</v>
      </c>
      <c r="S24" s="13">
        <f t="shared" si="7"/>
        <v>19.64</v>
      </c>
      <c r="T24" s="13">
        <f t="shared" si="8"/>
        <v>23.568000000000001</v>
      </c>
      <c r="U24" s="13"/>
      <c r="V24" s="3"/>
      <c r="W24" s="3"/>
    </row>
    <row r="25" spans="1:26" ht="15.75" x14ac:dyDescent="0.25">
      <c r="A25" s="6">
        <v>20</v>
      </c>
      <c r="B25" s="4" t="s">
        <v>11</v>
      </c>
      <c r="C25" s="5">
        <v>56.31</v>
      </c>
      <c r="D25" s="5">
        <v>762.28</v>
      </c>
      <c r="E25" s="13">
        <v>824.6</v>
      </c>
      <c r="F25" s="5">
        <v>112.86</v>
      </c>
      <c r="G25" s="5">
        <f t="shared" si="0"/>
        <v>1756.05</v>
      </c>
      <c r="H25" s="13">
        <f>3470/G102*G25</f>
        <v>64.560737007131223</v>
      </c>
      <c r="I25" s="13">
        <f t="shared" si="1"/>
        <v>1820.6107370071311</v>
      </c>
      <c r="J25" s="5">
        <v>435.58</v>
      </c>
      <c r="K25" s="13">
        <f>1310/J102*J25</f>
        <v>17.012987012986976</v>
      </c>
      <c r="L25" s="13">
        <f t="shared" si="2"/>
        <v>452.59298701298695</v>
      </c>
      <c r="M25" s="13">
        <f t="shared" si="3"/>
        <v>2273.203724020118</v>
      </c>
      <c r="N25" s="5">
        <v>70</v>
      </c>
      <c r="O25" s="13">
        <f t="shared" si="4"/>
        <v>2.7061949095477598</v>
      </c>
      <c r="P25" s="13">
        <v>16.34</v>
      </c>
      <c r="Q25" s="13">
        <f t="shared" si="5"/>
        <v>19.046194909547758</v>
      </c>
      <c r="R25" s="13">
        <f t="shared" si="6"/>
        <v>0.76184779638191036</v>
      </c>
      <c r="S25" s="13">
        <f t="shared" si="7"/>
        <v>19.809999999999999</v>
      </c>
      <c r="T25" s="13">
        <f t="shared" si="8"/>
        <v>23.771999999999998</v>
      </c>
      <c r="U25" s="13"/>
      <c r="V25" s="3"/>
      <c r="W25" s="3"/>
    </row>
    <row r="26" spans="1:26" ht="15.75" x14ac:dyDescent="0.25">
      <c r="A26" s="6">
        <v>21</v>
      </c>
      <c r="B26" s="4" t="s">
        <v>12</v>
      </c>
      <c r="C26" s="22">
        <v>84.47</v>
      </c>
      <c r="D26" s="5">
        <v>569.46</v>
      </c>
      <c r="E26" s="5">
        <v>535.41999999999996</v>
      </c>
      <c r="F26" s="5">
        <v>69.849999999999994</v>
      </c>
      <c r="G26" s="5">
        <f t="shared" si="0"/>
        <v>1259.1999999999998</v>
      </c>
      <c r="H26" s="13">
        <f>3470/G102*G26</f>
        <v>46.294171600683136</v>
      </c>
      <c r="I26" s="13">
        <f t="shared" si="1"/>
        <v>1305.4941716006829</v>
      </c>
      <c r="J26" s="5">
        <v>435.58</v>
      </c>
      <c r="K26" s="13">
        <f>1310/J102*J26</f>
        <v>17.012987012986976</v>
      </c>
      <c r="L26" s="13">
        <f t="shared" si="2"/>
        <v>452.59298701298695</v>
      </c>
      <c r="M26" s="13">
        <f t="shared" si="3"/>
        <v>1758.0871586136698</v>
      </c>
      <c r="N26" s="23">
        <v>70</v>
      </c>
      <c r="O26" s="13">
        <f t="shared" si="4"/>
        <v>2.0929609031115115</v>
      </c>
      <c r="P26" s="13">
        <v>16.34</v>
      </c>
      <c r="Q26" s="13">
        <f t="shared" si="5"/>
        <v>18.43296090311151</v>
      </c>
      <c r="R26" s="13">
        <f t="shared" si="6"/>
        <v>0.73731843612446046</v>
      </c>
      <c r="S26" s="13">
        <f t="shared" si="7"/>
        <v>19.170000000000002</v>
      </c>
      <c r="T26" s="13">
        <f t="shared" si="8"/>
        <v>23.004000000000001</v>
      </c>
      <c r="U26" s="13"/>
      <c r="V26" s="3"/>
      <c r="W26" s="3"/>
    </row>
    <row r="27" spans="1:26" ht="15.75" x14ac:dyDescent="0.25">
      <c r="A27" s="6">
        <v>22</v>
      </c>
      <c r="B27" s="4" t="s">
        <v>13</v>
      </c>
      <c r="C27" s="5">
        <v>84.22</v>
      </c>
      <c r="D27" s="5">
        <v>499.75</v>
      </c>
      <c r="E27" s="5">
        <v>535.41999999999996</v>
      </c>
      <c r="F27" s="5">
        <v>62.11</v>
      </c>
      <c r="G27" s="5">
        <f t="shared" si="0"/>
        <v>1181.4999999999998</v>
      </c>
      <c r="H27" s="13">
        <f>3470/G102*G27</f>
        <v>43.437550624370331</v>
      </c>
      <c r="I27" s="13">
        <f t="shared" si="1"/>
        <v>1224.93755062437</v>
      </c>
      <c r="J27" s="5">
        <v>435.58</v>
      </c>
      <c r="K27" s="13">
        <f>1310/J102*J27</f>
        <v>17.012987012986976</v>
      </c>
      <c r="L27" s="13">
        <f t="shared" si="2"/>
        <v>452.59298701298695</v>
      </c>
      <c r="M27" s="13">
        <f t="shared" si="3"/>
        <v>1677.5305376373569</v>
      </c>
      <c r="N27" s="23">
        <v>131</v>
      </c>
      <c r="O27" s="13">
        <f t="shared" si="4"/>
        <v>1.0671313852654942</v>
      </c>
      <c r="P27" s="13">
        <v>16.34</v>
      </c>
      <c r="Q27" s="13">
        <f t="shared" si="5"/>
        <v>17.407131385265494</v>
      </c>
      <c r="R27" s="13">
        <f t="shared" si="6"/>
        <v>0.69628525541061981</v>
      </c>
      <c r="S27" s="13">
        <f t="shared" si="7"/>
        <v>18.100000000000001</v>
      </c>
      <c r="T27" s="13">
        <f t="shared" si="8"/>
        <v>21.720000000000002</v>
      </c>
      <c r="U27" s="13"/>
      <c r="V27" s="3"/>
      <c r="W27" s="3"/>
    </row>
    <row r="28" spans="1:26" ht="15.75" x14ac:dyDescent="0.25">
      <c r="A28" s="6">
        <v>23</v>
      </c>
      <c r="B28" s="4" t="s">
        <v>16</v>
      </c>
      <c r="C28" s="5">
        <v>56.06</v>
      </c>
      <c r="D28" s="13">
        <v>403.8</v>
      </c>
      <c r="E28" s="5">
        <v>0</v>
      </c>
      <c r="F28" s="5">
        <v>50.45</v>
      </c>
      <c r="G28" s="5">
        <f t="shared" si="0"/>
        <v>510.31</v>
      </c>
      <c r="H28" s="13">
        <f>3470/G102*G28</f>
        <v>18.761418924352459</v>
      </c>
      <c r="I28" s="13">
        <f t="shared" si="1"/>
        <v>529.07141892435243</v>
      </c>
      <c r="J28" s="5">
        <v>435.58</v>
      </c>
      <c r="K28" s="13">
        <f>1310/J102*J28</f>
        <v>17.012987012986976</v>
      </c>
      <c r="L28" s="13">
        <f t="shared" si="2"/>
        <v>452.59298701298695</v>
      </c>
      <c r="M28" s="13">
        <f t="shared" si="3"/>
        <v>981.66440593733932</v>
      </c>
      <c r="N28" s="23">
        <v>56</v>
      </c>
      <c r="O28" s="13">
        <f t="shared" si="4"/>
        <v>1.4608101278829455</v>
      </c>
      <c r="P28" s="13">
        <v>16.34</v>
      </c>
      <c r="Q28" s="13">
        <f t="shared" si="5"/>
        <v>17.800810127882947</v>
      </c>
      <c r="R28" s="13">
        <f t="shared" si="6"/>
        <v>0.71203240511531785</v>
      </c>
      <c r="S28" s="13">
        <f t="shared" si="7"/>
        <v>18.510000000000002</v>
      </c>
      <c r="T28" s="13">
        <f t="shared" si="8"/>
        <v>22.212</v>
      </c>
      <c r="U28" s="13"/>
      <c r="V28" s="3"/>
      <c r="W28" s="3"/>
    </row>
    <row r="29" spans="1:26" ht="15.75" x14ac:dyDescent="0.25">
      <c r="A29" s="6">
        <v>24</v>
      </c>
      <c r="B29" s="4" t="s">
        <v>17</v>
      </c>
      <c r="C29" s="5">
        <v>84.59</v>
      </c>
      <c r="D29" s="5">
        <v>604.30999999999995</v>
      </c>
      <c r="E29" s="5">
        <v>535.41999999999996</v>
      </c>
      <c r="F29" s="5">
        <v>73.73</v>
      </c>
      <c r="G29" s="5">
        <f t="shared" si="0"/>
        <v>1298.05</v>
      </c>
      <c r="H29" s="13">
        <f>3470/G102*G29</f>
        <v>47.722482088839541</v>
      </c>
      <c r="I29" s="13">
        <f t="shared" si="1"/>
        <v>1345.7724820888395</v>
      </c>
      <c r="J29" s="5">
        <v>435.58</v>
      </c>
      <c r="K29" s="13">
        <f>1310/J102*J29</f>
        <v>17.012987012986976</v>
      </c>
      <c r="L29" s="13">
        <f t="shared" si="2"/>
        <v>452.59298701298695</v>
      </c>
      <c r="M29" s="13">
        <f t="shared" si="3"/>
        <v>1798.3654691018264</v>
      </c>
      <c r="N29" s="23">
        <v>55</v>
      </c>
      <c r="O29" s="13">
        <f t="shared" si="4"/>
        <v>2.7247961653057975</v>
      </c>
      <c r="P29" s="13">
        <v>16.34</v>
      </c>
      <c r="Q29" s="13">
        <f t="shared" si="5"/>
        <v>19.064796165305797</v>
      </c>
      <c r="R29" s="13">
        <f t="shared" si="6"/>
        <v>0.76259184661223189</v>
      </c>
      <c r="S29" s="13">
        <f t="shared" si="7"/>
        <v>19.829999999999998</v>
      </c>
      <c r="T29" s="13">
        <f t="shared" si="8"/>
        <v>23.795999999999996</v>
      </c>
      <c r="U29" s="13"/>
      <c r="V29" s="3"/>
      <c r="W29" s="3"/>
    </row>
    <row r="30" spans="1:26" ht="15.75" x14ac:dyDescent="0.25">
      <c r="A30" s="6">
        <v>25</v>
      </c>
      <c r="B30" s="4" t="s">
        <v>14</v>
      </c>
      <c r="C30" s="5">
        <v>84.22</v>
      </c>
      <c r="D30" s="5">
        <v>499.75</v>
      </c>
      <c r="E30" s="5">
        <v>535.41999999999996</v>
      </c>
      <c r="F30" s="5">
        <v>62.11</v>
      </c>
      <c r="G30" s="5">
        <f t="shared" si="0"/>
        <v>1181.4999999999998</v>
      </c>
      <c r="H30" s="13">
        <f>3470/G102*G30</f>
        <v>43.437550624370331</v>
      </c>
      <c r="I30" s="13">
        <f t="shared" si="1"/>
        <v>1224.93755062437</v>
      </c>
      <c r="J30" s="5">
        <v>435.58</v>
      </c>
      <c r="K30" s="13">
        <f>1310/J102*J30</f>
        <v>17.012987012986976</v>
      </c>
      <c r="L30" s="13">
        <f t="shared" si="2"/>
        <v>452.59298701298695</v>
      </c>
      <c r="M30" s="13">
        <f t="shared" si="3"/>
        <v>1677.5305376373569</v>
      </c>
      <c r="N30" s="23">
        <v>69</v>
      </c>
      <c r="O30" s="13">
        <f t="shared" si="4"/>
        <v>2.0260030647794167</v>
      </c>
      <c r="P30" s="13">
        <v>16.34</v>
      </c>
      <c r="Q30" s="13">
        <f t="shared" si="5"/>
        <v>18.366003064779417</v>
      </c>
      <c r="R30" s="13">
        <f t="shared" si="6"/>
        <v>0.73464012259117673</v>
      </c>
      <c r="S30" s="13">
        <f t="shared" si="7"/>
        <v>19.100000000000001</v>
      </c>
      <c r="T30" s="13">
        <f t="shared" si="8"/>
        <v>22.92</v>
      </c>
      <c r="U30" s="13"/>
      <c r="V30" s="3"/>
      <c r="W30" s="3"/>
    </row>
    <row r="31" spans="1:26" ht="15.75" x14ac:dyDescent="0.25">
      <c r="A31" s="6">
        <v>26</v>
      </c>
      <c r="B31" s="4" t="s">
        <v>15</v>
      </c>
      <c r="C31" s="5">
        <v>84.22</v>
      </c>
      <c r="D31" s="5">
        <v>499.75</v>
      </c>
      <c r="E31" s="5">
        <v>535.41999999999996</v>
      </c>
      <c r="F31" s="5">
        <v>62.11</v>
      </c>
      <c r="G31" s="5">
        <f t="shared" si="0"/>
        <v>1181.4999999999998</v>
      </c>
      <c r="H31" s="13">
        <f>3470/G102*G31</f>
        <v>43.437550624370331</v>
      </c>
      <c r="I31" s="13">
        <f t="shared" si="1"/>
        <v>1224.93755062437</v>
      </c>
      <c r="J31" s="5">
        <v>435.58</v>
      </c>
      <c r="K31" s="13">
        <f>1310/J102*J31</f>
        <v>17.012987012986976</v>
      </c>
      <c r="L31" s="13">
        <f t="shared" si="2"/>
        <v>452.59298701298695</v>
      </c>
      <c r="M31" s="13">
        <f t="shared" si="3"/>
        <v>1677.5305376373569</v>
      </c>
      <c r="N31" s="23">
        <v>68</v>
      </c>
      <c r="O31" s="13">
        <f t="shared" si="4"/>
        <v>2.0557972274967611</v>
      </c>
      <c r="P31" s="13">
        <v>16.34</v>
      </c>
      <c r="Q31" s="13">
        <f t="shared" si="5"/>
        <v>18.395797227496761</v>
      </c>
      <c r="R31" s="13">
        <f t="shared" si="6"/>
        <v>0.73583188909987041</v>
      </c>
      <c r="S31" s="13">
        <f t="shared" si="7"/>
        <v>19.13</v>
      </c>
      <c r="T31" s="13">
        <f t="shared" si="8"/>
        <v>22.956</v>
      </c>
      <c r="U31" s="13"/>
      <c r="V31" s="3"/>
      <c r="W31" s="3"/>
    </row>
    <row r="32" spans="1:26" ht="15.75" x14ac:dyDescent="0.25">
      <c r="A32" s="6">
        <v>27</v>
      </c>
      <c r="B32" s="4" t="s">
        <v>18</v>
      </c>
      <c r="C32" s="5">
        <v>84.47</v>
      </c>
      <c r="D32" s="5">
        <v>569.46</v>
      </c>
      <c r="E32" s="5">
        <v>535.41999999999996</v>
      </c>
      <c r="F32" s="5">
        <v>69.849999999999994</v>
      </c>
      <c r="G32" s="5">
        <f t="shared" si="0"/>
        <v>1259.1999999999998</v>
      </c>
      <c r="H32" s="13">
        <f>3470/G102*G32</f>
        <v>46.294171600683136</v>
      </c>
      <c r="I32" s="13">
        <f t="shared" si="1"/>
        <v>1305.4941716006829</v>
      </c>
      <c r="J32" s="5">
        <v>435.58</v>
      </c>
      <c r="K32" s="13">
        <f>1310/J102*J32</f>
        <v>17.012987012986976</v>
      </c>
      <c r="L32" s="13">
        <f t="shared" si="2"/>
        <v>452.59298701298695</v>
      </c>
      <c r="M32" s="13">
        <f t="shared" si="3"/>
        <v>1758.0871586136698</v>
      </c>
      <c r="N32" s="23">
        <v>69</v>
      </c>
      <c r="O32" s="13">
        <f t="shared" si="4"/>
        <v>2.1232936698232727</v>
      </c>
      <c r="P32" s="13">
        <v>16.34</v>
      </c>
      <c r="Q32" s="13">
        <f t="shared" si="5"/>
        <v>18.463293669823273</v>
      </c>
      <c r="R32" s="13">
        <f t="shared" si="6"/>
        <v>0.73853174679293088</v>
      </c>
      <c r="S32" s="13">
        <f t="shared" si="7"/>
        <v>19.2</v>
      </c>
      <c r="T32" s="13">
        <f t="shared" si="8"/>
        <v>23.04</v>
      </c>
      <c r="U32" s="13"/>
      <c r="V32" s="3"/>
      <c r="W32" s="3"/>
    </row>
    <row r="33" spans="1:23" ht="15.75" x14ac:dyDescent="0.25">
      <c r="A33" s="6">
        <v>28</v>
      </c>
      <c r="B33" s="4" t="s">
        <v>19</v>
      </c>
      <c r="C33" s="5">
        <v>84.34</v>
      </c>
      <c r="D33" s="13">
        <v>534.6</v>
      </c>
      <c r="E33" s="5">
        <v>535.41999999999996</v>
      </c>
      <c r="F33" s="5">
        <v>65.959999999999994</v>
      </c>
      <c r="G33" s="5">
        <f t="shared" si="0"/>
        <v>1220.3200000000002</v>
      </c>
      <c r="H33" s="13">
        <f>3470/G102*G33</f>
        <v>44.864758170064853</v>
      </c>
      <c r="I33" s="13">
        <f t="shared" si="1"/>
        <v>1265.1847581700649</v>
      </c>
      <c r="J33" s="5">
        <v>435.58</v>
      </c>
      <c r="K33" s="13">
        <f>1310/J102*J33</f>
        <v>17.012987012986976</v>
      </c>
      <c r="L33" s="13">
        <f t="shared" si="2"/>
        <v>452.59298701298695</v>
      </c>
      <c r="M33" s="13">
        <f t="shared" si="3"/>
        <v>1717.7777451830518</v>
      </c>
      <c r="N33" s="23">
        <v>67</v>
      </c>
      <c r="O33" s="13">
        <f t="shared" si="4"/>
        <v>2.1365394840585221</v>
      </c>
      <c r="P33" s="13">
        <v>16.34</v>
      </c>
      <c r="Q33" s="13">
        <f t="shared" si="5"/>
        <v>18.47653948405852</v>
      </c>
      <c r="R33" s="13">
        <f t="shared" si="6"/>
        <v>0.73906157936234085</v>
      </c>
      <c r="S33" s="13">
        <f t="shared" si="7"/>
        <v>19.22</v>
      </c>
      <c r="T33" s="13">
        <f t="shared" si="8"/>
        <v>23.063999999999997</v>
      </c>
      <c r="U33" s="13"/>
      <c r="V33" s="3"/>
      <c r="W33" s="3"/>
    </row>
    <row r="34" spans="1:23" ht="15.75" x14ac:dyDescent="0.25">
      <c r="A34" s="6">
        <v>29</v>
      </c>
      <c r="B34" s="4" t="s">
        <v>20</v>
      </c>
      <c r="C34" s="5">
        <v>56.19</v>
      </c>
      <c r="D34" s="5">
        <v>438.65</v>
      </c>
      <c r="E34" s="5">
        <v>516.66999999999996</v>
      </c>
      <c r="F34" s="5">
        <v>54.35</v>
      </c>
      <c r="G34" s="5">
        <f t="shared" si="0"/>
        <v>1065.8599999999999</v>
      </c>
      <c r="H34" s="13">
        <f>3470/G102*G34</f>
        <v>39.186075081245342</v>
      </c>
      <c r="I34" s="13">
        <f t="shared" si="1"/>
        <v>1105.0460750812451</v>
      </c>
      <c r="J34" s="5">
        <v>435.58</v>
      </c>
      <c r="K34" s="13">
        <f>1310/J102*J34</f>
        <v>17.012987012986976</v>
      </c>
      <c r="L34" s="13">
        <f t="shared" si="2"/>
        <v>452.59298701298695</v>
      </c>
      <c r="M34" s="13">
        <f t="shared" si="3"/>
        <v>1557.639062094232</v>
      </c>
      <c r="N34" s="23">
        <v>67</v>
      </c>
      <c r="O34" s="13">
        <f t="shared" si="4"/>
        <v>1.9373620175301394</v>
      </c>
      <c r="P34" s="13">
        <v>16.34</v>
      </c>
      <c r="Q34" s="13">
        <f t="shared" si="5"/>
        <v>18.277362017530137</v>
      </c>
      <c r="R34" s="13">
        <f t="shared" si="6"/>
        <v>0.73109448070120553</v>
      </c>
      <c r="S34" s="13">
        <f t="shared" si="7"/>
        <v>19.010000000000002</v>
      </c>
      <c r="T34" s="13">
        <f t="shared" si="8"/>
        <v>22.812000000000001</v>
      </c>
      <c r="U34" s="13"/>
      <c r="V34" s="3"/>
      <c r="W34" s="3"/>
    </row>
    <row r="35" spans="1:23" ht="15.75" x14ac:dyDescent="0.25">
      <c r="A35" s="6">
        <v>30</v>
      </c>
      <c r="B35" s="4" t="s">
        <v>21</v>
      </c>
      <c r="C35" s="5">
        <v>112.37</v>
      </c>
      <c r="D35" s="13">
        <v>595.70000000000005</v>
      </c>
      <c r="E35" s="5">
        <v>535.41999999999996</v>
      </c>
      <c r="F35" s="5">
        <v>73.72</v>
      </c>
      <c r="G35" s="5">
        <f t="shared" si="0"/>
        <v>1317.21</v>
      </c>
      <c r="H35" s="13">
        <f>3470/G102*G35</f>
        <v>48.426894674504325</v>
      </c>
      <c r="I35" s="13">
        <f t="shared" si="1"/>
        <v>1365.6368946745044</v>
      </c>
      <c r="J35" s="5">
        <v>435.58</v>
      </c>
      <c r="K35" s="13">
        <f>1310/J102*J35</f>
        <v>17.012987012986976</v>
      </c>
      <c r="L35" s="13">
        <f t="shared" si="2"/>
        <v>452.59298701298695</v>
      </c>
      <c r="M35" s="13">
        <f t="shared" si="3"/>
        <v>1818.2298816874913</v>
      </c>
      <c r="N35" s="23">
        <v>58</v>
      </c>
      <c r="O35" s="13">
        <f t="shared" si="4"/>
        <v>2.6123992552981199</v>
      </c>
      <c r="P35" s="13">
        <v>16.34</v>
      </c>
      <c r="Q35" s="13">
        <f t="shared" si="5"/>
        <v>18.952399255298118</v>
      </c>
      <c r="R35" s="13">
        <f t="shared" si="6"/>
        <v>0.75809597021192476</v>
      </c>
      <c r="S35" s="13">
        <f t="shared" si="7"/>
        <v>19.71</v>
      </c>
      <c r="T35" s="13">
        <f t="shared" si="8"/>
        <v>23.652000000000001</v>
      </c>
      <c r="U35" s="13"/>
      <c r="V35" s="3"/>
      <c r="W35" s="3"/>
    </row>
    <row r="36" spans="1:23" ht="15.75" x14ac:dyDescent="0.25">
      <c r="A36" s="6">
        <v>31</v>
      </c>
      <c r="B36" s="4" t="s">
        <v>22</v>
      </c>
      <c r="C36" s="5">
        <v>84.22</v>
      </c>
      <c r="D36" s="5">
        <v>499.75</v>
      </c>
      <c r="E36" s="5">
        <v>535.41999999999996</v>
      </c>
      <c r="F36" s="5">
        <v>62.11</v>
      </c>
      <c r="G36" s="5">
        <f t="shared" si="0"/>
        <v>1181.4999999999998</v>
      </c>
      <c r="H36" s="13">
        <f>3470/G102*G36</f>
        <v>43.437550624370331</v>
      </c>
      <c r="I36" s="13">
        <f t="shared" si="1"/>
        <v>1224.93755062437</v>
      </c>
      <c r="J36" s="5">
        <v>435.58</v>
      </c>
      <c r="K36" s="13">
        <f>1310/J102*J36</f>
        <v>17.012987012986976</v>
      </c>
      <c r="L36" s="13">
        <f t="shared" si="2"/>
        <v>452.59298701298695</v>
      </c>
      <c r="M36" s="13">
        <f t="shared" si="3"/>
        <v>1677.5305376373569</v>
      </c>
      <c r="N36" s="23">
        <v>82</v>
      </c>
      <c r="O36" s="13">
        <f t="shared" si="4"/>
        <v>1.7048074569485336</v>
      </c>
      <c r="P36" s="13">
        <v>16.34</v>
      </c>
      <c r="Q36" s="13">
        <f t="shared" si="5"/>
        <v>18.044807456948533</v>
      </c>
      <c r="R36" s="13">
        <f t="shared" si="6"/>
        <v>0.72179229827794134</v>
      </c>
      <c r="S36" s="13">
        <f t="shared" si="7"/>
        <v>18.77</v>
      </c>
      <c r="T36" s="13">
        <f t="shared" si="8"/>
        <v>22.523999999999997</v>
      </c>
      <c r="U36" s="13"/>
      <c r="V36" s="3"/>
      <c r="W36" s="3"/>
    </row>
    <row r="37" spans="1:23" ht="15.75" x14ac:dyDescent="0.25">
      <c r="A37" s="6">
        <v>32</v>
      </c>
      <c r="B37" s="4" t="s">
        <v>23</v>
      </c>
      <c r="C37" s="5">
        <v>84.22</v>
      </c>
      <c r="D37" s="5">
        <v>499.75</v>
      </c>
      <c r="E37" s="5">
        <v>535.41999999999996</v>
      </c>
      <c r="F37" s="5">
        <v>62.11</v>
      </c>
      <c r="G37" s="5">
        <f t="shared" si="0"/>
        <v>1181.4999999999998</v>
      </c>
      <c r="H37" s="13">
        <f>3470/G102*G37</f>
        <v>43.437550624370331</v>
      </c>
      <c r="I37" s="13">
        <f t="shared" si="1"/>
        <v>1224.93755062437</v>
      </c>
      <c r="J37" s="5">
        <v>435.58</v>
      </c>
      <c r="K37" s="13">
        <f>1310/J102*J37</f>
        <v>17.012987012986976</v>
      </c>
      <c r="L37" s="13">
        <f t="shared" si="2"/>
        <v>452.59298701298695</v>
      </c>
      <c r="M37" s="13">
        <f t="shared" si="3"/>
        <v>1677.5305376373569</v>
      </c>
      <c r="N37" s="23">
        <v>68</v>
      </c>
      <c r="O37" s="13">
        <f t="shared" si="4"/>
        <v>2.0557972274967611</v>
      </c>
      <c r="P37" s="13">
        <v>16.34</v>
      </c>
      <c r="Q37" s="13">
        <f t="shared" si="5"/>
        <v>18.395797227496761</v>
      </c>
      <c r="R37" s="13">
        <f t="shared" si="6"/>
        <v>0.73583188909987041</v>
      </c>
      <c r="S37" s="13">
        <f t="shared" si="7"/>
        <v>19.13</v>
      </c>
      <c r="T37" s="13">
        <f t="shared" si="8"/>
        <v>22.956</v>
      </c>
      <c r="U37" s="13"/>
      <c r="V37" s="3"/>
      <c r="W37" s="3"/>
    </row>
    <row r="38" spans="1:23" ht="15.75" x14ac:dyDescent="0.25">
      <c r="A38" s="6">
        <v>33</v>
      </c>
      <c r="B38" s="4" t="s">
        <v>24</v>
      </c>
      <c r="C38" s="5">
        <v>84.22</v>
      </c>
      <c r="D38" s="5">
        <v>499.75</v>
      </c>
      <c r="E38" s="5">
        <v>535.41999999999996</v>
      </c>
      <c r="F38" s="5">
        <v>62.11</v>
      </c>
      <c r="G38" s="5">
        <f t="shared" si="0"/>
        <v>1181.4999999999998</v>
      </c>
      <c r="H38" s="13">
        <f>3470/G102*G38</f>
        <v>43.437550624370331</v>
      </c>
      <c r="I38" s="13">
        <f t="shared" si="1"/>
        <v>1224.93755062437</v>
      </c>
      <c r="J38" s="5">
        <v>435.58</v>
      </c>
      <c r="K38" s="13">
        <f>1310/J102*J38</f>
        <v>17.012987012986976</v>
      </c>
      <c r="L38" s="13">
        <f t="shared" si="2"/>
        <v>452.59298701298695</v>
      </c>
      <c r="M38" s="13">
        <f t="shared" si="3"/>
        <v>1677.5305376373569</v>
      </c>
      <c r="N38" s="23">
        <v>42</v>
      </c>
      <c r="O38" s="13">
        <f t="shared" si="4"/>
        <v>3.3284336064233275</v>
      </c>
      <c r="P38" s="13">
        <v>16.34</v>
      </c>
      <c r="Q38" s="13">
        <f t="shared" si="5"/>
        <v>19.668433606423328</v>
      </c>
      <c r="R38" s="13">
        <f t="shared" si="6"/>
        <v>0.78673734425693309</v>
      </c>
      <c r="S38" s="13">
        <f t="shared" si="7"/>
        <v>20.46</v>
      </c>
      <c r="T38" s="13">
        <f t="shared" si="8"/>
        <v>24.552</v>
      </c>
      <c r="U38" s="13"/>
      <c r="V38" s="3"/>
      <c r="W38" s="3"/>
    </row>
    <row r="39" spans="1:23" ht="15.75" x14ac:dyDescent="0.25">
      <c r="A39" s="6">
        <v>34</v>
      </c>
      <c r="B39" s="4" t="s">
        <v>25</v>
      </c>
      <c r="C39" s="5">
        <v>84.22</v>
      </c>
      <c r="D39" s="5">
        <v>499.75</v>
      </c>
      <c r="E39" s="5">
        <v>489.58</v>
      </c>
      <c r="F39" s="5">
        <v>62.11</v>
      </c>
      <c r="G39" s="5">
        <f t="shared" si="0"/>
        <v>1135.6599999999999</v>
      </c>
      <c r="H39" s="13">
        <f>3470/G102*G39</f>
        <v>41.75225454259197</v>
      </c>
      <c r="I39" s="13">
        <f t="shared" si="1"/>
        <v>1177.4122545425919</v>
      </c>
      <c r="J39" s="5">
        <v>435.58</v>
      </c>
      <c r="K39" s="13">
        <f>1310/J102*J39</f>
        <v>17.012987012986976</v>
      </c>
      <c r="L39" s="13">
        <f t="shared" si="2"/>
        <v>452.59298701298695</v>
      </c>
      <c r="M39" s="13">
        <f t="shared" si="3"/>
        <v>1630.0052415555788</v>
      </c>
      <c r="N39" s="23">
        <v>36</v>
      </c>
      <c r="O39" s="13">
        <f t="shared" si="4"/>
        <v>3.7731602813786544</v>
      </c>
      <c r="P39" s="13">
        <v>16.34</v>
      </c>
      <c r="Q39" s="13">
        <f t="shared" si="5"/>
        <v>20.113160281378654</v>
      </c>
      <c r="R39" s="13">
        <f t="shared" si="6"/>
        <v>0.80452641125514623</v>
      </c>
      <c r="S39" s="13">
        <f t="shared" si="7"/>
        <v>20.92</v>
      </c>
      <c r="T39" s="13">
        <f t="shared" si="8"/>
        <v>25.104000000000003</v>
      </c>
      <c r="U39" s="13"/>
      <c r="V39" s="3"/>
      <c r="W39" s="3"/>
    </row>
    <row r="40" spans="1:23" ht="15.75" x14ac:dyDescent="0.25">
      <c r="A40" s="6">
        <v>35</v>
      </c>
      <c r="B40" s="4" t="s">
        <v>26</v>
      </c>
      <c r="C40" s="5">
        <v>84.22</v>
      </c>
      <c r="D40" s="5">
        <v>499.75</v>
      </c>
      <c r="E40" s="5">
        <v>489.58</v>
      </c>
      <c r="F40" s="5">
        <v>62.11</v>
      </c>
      <c r="G40" s="5">
        <f t="shared" si="0"/>
        <v>1135.6599999999999</v>
      </c>
      <c r="H40" s="13">
        <f>3470/G102*G40</f>
        <v>41.75225454259197</v>
      </c>
      <c r="I40" s="13">
        <f t="shared" si="1"/>
        <v>1177.4122545425919</v>
      </c>
      <c r="J40" s="5">
        <v>435.58</v>
      </c>
      <c r="K40" s="13">
        <f>1310/J102*J40</f>
        <v>17.012987012986976</v>
      </c>
      <c r="L40" s="13">
        <f t="shared" si="2"/>
        <v>452.59298701298695</v>
      </c>
      <c r="M40" s="13">
        <f t="shared" si="3"/>
        <v>1630.0052415555788</v>
      </c>
      <c r="N40" s="23">
        <v>35</v>
      </c>
      <c r="O40" s="13">
        <f t="shared" si="4"/>
        <v>3.8809648608466158</v>
      </c>
      <c r="P40" s="13">
        <v>16.34</v>
      </c>
      <c r="Q40" s="13">
        <f t="shared" si="5"/>
        <v>20.220964860846614</v>
      </c>
      <c r="R40" s="13">
        <f t="shared" si="6"/>
        <v>0.80883859443386452</v>
      </c>
      <c r="S40" s="13">
        <f t="shared" si="7"/>
        <v>21.03</v>
      </c>
      <c r="T40" s="13">
        <f t="shared" si="8"/>
        <v>25.236000000000001</v>
      </c>
      <c r="U40" s="13"/>
      <c r="V40" s="3"/>
      <c r="W40" s="3"/>
    </row>
    <row r="41" spans="1:23" ht="15.75" x14ac:dyDescent="0.25">
      <c r="A41" s="6">
        <v>36</v>
      </c>
      <c r="B41" s="4" t="s">
        <v>27</v>
      </c>
      <c r="C41" s="5">
        <v>84.22</v>
      </c>
      <c r="D41" s="5">
        <v>499.75</v>
      </c>
      <c r="E41" s="5">
        <v>516.66999999999996</v>
      </c>
      <c r="F41" s="5">
        <v>62.11</v>
      </c>
      <c r="G41" s="5">
        <f t="shared" si="0"/>
        <v>1162.7499999999998</v>
      </c>
      <c r="H41" s="13">
        <f>3470/G102*G41</f>
        <v>42.748211585684814</v>
      </c>
      <c r="I41" s="13">
        <f t="shared" si="1"/>
        <v>1205.4982115856847</v>
      </c>
      <c r="J41" s="5">
        <v>435.58</v>
      </c>
      <c r="K41" s="13">
        <f>1310/J102*J41</f>
        <v>17.012987012986976</v>
      </c>
      <c r="L41" s="13">
        <f t="shared" si="2"/>
        <v>452.59298701298695</v>
      </c>
      <c r="M41" s="13">
        <f t="shared" si="3"/>
        <v>1658.0911985986716</v>
      </c>
      <c r="N41" s="23">
        <v>60</v>
      </c>
      <c r="O41" s="13">
        <f t="shared" si="4"/>
        <v>2.3029044424981548</v>
      </c>
      <c r="P41" s="13">
        <v>16.34</v>
      </c>
      <c r="Q41" s="13">
        <f t="shared" si="5"/>
        <v>18.642904442498153</v>
      </c>
      <c r="R41" s="13">
        <f t="shared" si="6"/>
        <v>0.74571617769992615</v>
      </c>
      <c r="S41" s="13">
        <f t="shared" si="7"/>
        <v>19.39</v>
      </c>
      <c r="T41" s="13">
        <f t="shared" si="8"/>
        <v>23.268000000000001</v>
      </c>
      <c r="U41" s="13"/>
      <c r="V41" s="3"/>
      <c r="W41" s="3"/>
    </row>
    <row r="42" spans="1:23" ht="15.75" x14ac:dyDescent="0.25">
      <c r="A42" s="6">
        <v>37</v>
      </c>
      <c r="B42" s="4" t="s">
        <v>28</v>
      </c>
      <c r="C42" s="5">
        <v>84.22</v>
      </c>
      <c r="D42" s="5">
        <v>499.75</v>
      </c>
      <c r="E42" s="5">
        <v>535.41999999999996</v>
      </c>
      <c r="F42" s="5">
        <v>62.11</v>
      </c>
      <c r="G42" s="5">
        <f t="shared" si="0"/>
        <v>1181.4999999999998</v>
      </c>
      <c r="H42" s="13">
        <f>3470/G102*G42</f>
        <v>43.437550624370331</v>
      </c>
      <c r="I42" s="13">
        <f t="shared" si="1"/>
        <v>1224.93755062437</v>
      </c>
      <c r="J42" s="5">
        <v>435.58</v>
      </c>
      <c r="K42" s="13">
        <f>1310/J102*J42</f>
        <v>17.012987012986976</v>
      </c>
      <c r="L42" s="13">
        <f t="shared" si="2"/>
        <v>452.59298701298695</v>
      </c>
      <c r="M42" s="13">
        <f t="shared" si="3"/>
        <v>1677.5305376373569</v>
      </c>
      <c r="N42" s="23">
        <v>48</v>
      </c>
      <c r="O42" s="13">
        <f t="shared" si="4"/>
        <v>2.9123794056204115</v>
      </c>
      <c r="P42" s="13">
        <v>16.34</v>
      </c>
      <c r="Q42" s="13">
        <f t="shared" si="5"/>
        <v>19.25237940562041</v>
      </c>
      <c r="R42" s="13">
        <f t="shared" si="6"/>
        <v>0.77009517622481638</v>
      </c>
      <c r="S42" s="13">
        <f t="shared" si="7"/>
        <v>20.02</v>
      </c>
      <c r="T42" s="13">
        <f t="shared" si="8"/>
        <v>24.023999999999997</v>
      </c>
      <c r="U42" s="13"/>
      <c r="V42" s="3"/>
      <c r="W42" s="3"/>
    </row>
    <row r="43" spans="1:23" ht="15.75" x14ac:dyDescent="0.25">
      <c r="A43" s="6">
        <v>38</v>
      </c>
      <c r="B43" s="4" t="s">
        <v>29</v>
      </c>
      <c r="C43" s="5">
        <v>84.34</v>
      </c>
      <c r="D43" s="5">
        <v>823.38</v>
      </c>
      <c r="E43" s="13">
        <v>824.6</v>
      </c>
      <c r="F43" s="5">
        <v>120.61</v>
      </c>
      <c r="G43" s="5">
        <f t="shared" si="0"/>
        <v>1852.93</v>
      </c>
      <c r="H43" s="13">
        <f>3470/G102*G43</f>
        <v>68.122505864083408</v>
      </c>
      <c r="I43" s="13">
        <f t="shared" si="1"/>
        <v>1921.0525058640835</v>
      </c>
      <c r="J43" s="5">
        <v>435.58</v>
      </c>
      <c r="K43" s="13">
        <f>1310/J102*J43</f>
        <v>17.012987012986976</v>
      </c>
      <c r="L43" s="13">
        <f t="shared" si="2"/>
        <v>452.59298701298695</v>
      </c>
      <c r="M43" s="13">
        <f t="shared" si="3"/>
        <v>2373.6454928770704</v>
      </c>
      <c r="N43" s="23">
        <v>61</v>
      </c>
      <c r="O43" s="13">
        <f t="shared" si="4"/>
        <v>3.2426850995588392</v>
      </c>
      <c r="P43" s="13">
        <v>16.34</v>
      </c>
      <c r="Q43" s="13">
        <f t="shared" si="5"/>
        <v>19.582685099558837</v>
      </c>
      <c r="R43" s="13">
        <f t="shared" si="6"/>
        <v>0.78330740398235355</v>
      </c>
      <c r="S43" s="13">
        <f t="shared" si="7"/>
        <v>20.37</v>
      </c>
      <c r="T43" s="13">
        <f t="shared" si="8"/>
        <v>24.443999999999999</v>
      </c>
      <c r="U43" s="13"/>
      <c r="V43" s="3"/>
      <c r="W43" s="3"/>
    </row>
    <row r="44" spans="1:23" ht="15.75" x14ac:dyDescent="0.25">
      <c r="A44" s="6">
        <v>39</v>
      </c>
      <c r="B44" s="4" t="s">
        <v>30</v>
      </c>
      <c r="C44" s="22">
        <v>84.59</v>
      </c>
      <c r="D44" s="5">
        <v>604.30999999999995</v>
      </c>
      <c r="E44" s="5">
        <v>535.41999999999996</v>
      </c>
      <c r="F44" s="5">
        <v>73.73</v>
      </c>
      <c r="G44" s="5">
        <f t="shared" si="0"/>
        <v>1298.05</v>
      </c>
      <c r="H44" s="13">
        <f>3470/G102*G44</f>
        <v>47.722482088839541</v>
      </c>
      <c r="I44" s="13">
        <f t="shared" si="1"/>
        <v>1345.7724820888395</v>
      </c>
      <c r="J44" s="5">
        <v>435.58</v>
      </c>
      <c r="K44" s="13">
        <f>1310/J102*J44</f>
        <v>17.012987012986976</v>
      </c>
      <c r="L44" s="13">
        <f t="shared" si="2"/>
        <v>452.59298701298695</v>
      </c>
      <c r="M44" s="13">
        <f t="shared" si="3"/>
        <v>1798.3654691018264</v>
      </c>
      <c r="N44" s="23">
        <v>16</v>
      </c>
      <c r="O44" s="13">
        <f t="shared" si="4"/>
        <v>9.3664868182386787</v>
      </c>
      <c r="P44" s="13">
        <v>16.34</v>
      </c>
      <c r="Q44" s="13">
        <f t="shared" si="5"/>
        <v>25.70648681823868</v>
      </c>
      <c r="R44" s="13">
        <f t="shared" si="6"/>
        <v>1.0282594727295473</v>
      </c>
      <c r="S44" s="13">
        <f t="shared" si="7"/>
        <v>26.73</v>
      </c>
      <c r="T44" s="13">
        <f t="shared" si="8"/>
        <v>32.076000000000001</v>
      </c>
      <c r="U44" s="13"/>
      <c r="V44" s="3"/>
      <c r="W44" s="3"/>
    </row>
    <row r="45" spans="1:23" ht="15.75" x14ac:dyDescent="0.25">
      <c r="A45" s="6">
        <v>40</v>
      </c>
      <c r="B45" s="4" t="s">
        <v>31</v>
      </c>
      <c r="C45" s="5">
        <v>84.34</v>
      </c>
      <c r="D45" s="13">
        <v>534.6</v>
      </c>
      <c r="E45" s="5">
        <v>535.41999999999996</v>
      </c>
      <c r="F45" s="5">
        <v>65.959999999999994</v>
      </c>
      <c r="G45" s="5">
        <f t="shared" si="0"/>
        <v>1220.3200000000002</v>
      </c>
      <c r="H45" s="13">
        <f>3470/G102*G45</f>
        <v>44.864758170064853</v>
      </c>
      <c r="I45" s="13">
        <f t="shared" si="1"/>
        <v>1265.1847581700649</v>
      </c>
      <c r="J45" s="5">
        <v>435.58</v>
      </c>
      <c r="K45" s="13">
        <f>1310/J102*J45</f>
        <v>17.012987012986976</v>
      </c>
      <c r="L45" s="13">
        <f t="shared" si="2"/>
        <v>452.59298701298695</v>
      </c>
      <c r="M45" s="13">
        <f t="shared" si="3"/>
        <v>1717.7777451830518</v>
      </c>
      <c r="N45" s="23">
        <v>70</v>
      </c>
      <c r="O45" s="13">
        <f t="shared" si="4"/>
        <v>2.0449735061702996</v>
      </c>
      <c r="P45" s="13">
        <v>16.34</v>
      </c>
      <c r="Q45" s="13">
        <f t="shared" si="5"/>
        <v>18.384973506170301</v>
      </c>
      <c r="R45" s="13">
        <f t="shared" si="6"/>
        <v>0.73539894024681207</v>
      </c>
      <c r="S45" s="13">
        <f t="shared" si="7"/>
        <v>19.12</v>
      </c>
      <c r="T45" s="13">
        <f t="shared" si="8"/>
        <v>22.943999999999999</v>
      </c>
      <c r="U45" s="13"/>
      <c r="V45" s="3"/>
      <c r="W45" s="3"/>
    </row>
    <row r="46" spans="1:23" ht="15.75" x14ac:dyDescent="0.25">
      <c r="A46" s="6">
        <v>41</v>
      </c>
      <c r="B46" s="4" t="s">
        <v>32</v>
      </c>
      <c r="C46" s="5">
        <v>84.34</v>
      </c>
      <c r="D46" s="13">
        <v>534.6</v>
      </c>
      <c r="E46" s="5">
        <v>489.59</v>
      </c>
      <c r="F46" s="5">
        <v>65.959999999999994</v>
      </c>
      <c r="G46" s="5">
        <f t="shared" si="0"/>
        <v>1174.49</v>
      </c>
      <c r="H46" s="13">
        <f>3470/G102*G46</f>
        <v>43.179829735773779</v>
      </c>
      <c r="I46" s="13">
        <f t="shared" si="1"/>
        <v>1217.6698297357739</v>
      </c>
      <c r="J46" s="5">
        <v>435.58</v>
      </c>
      <c r="K46" s="13">
        <f>1310/J102*J46</f>
        <v>17.012987012986976</v>
      </c>
      <c r="L46" s="13">
        <f t="shared" si="2"/>
        <v>452.59298701298695</v>
      </c>
      <c r="M46" s="13">
        <f t="shared" si="3"/>
        <v>1670.2628167487608</v>
      </c>
      <c r="N46" s="23">
        <v>26</v>
      </c>
      <c r="O46" s="13">
        <f t="shared" si="4"/>
        <v>5.3534064639383354</v>
      </c>
      <c r="P46" s="13">
        <v>16.34</v>
      </c>
      <c r="Q46" s="13">
        <f t="shared" si="5"/>
        <v>21.693406463938334</v>
      </c>
      <c r="R46" s="13">
        <f t="shared" si="6"/>
        <v>0.86773625855753345</v>
      </c>
      <c r="S46" s="13">
        <f t="shared" si="7"/>
        <v>22.56</v>
      </c>
      <c r="T46" s="13">
        <f t="shared" si="8"/>
        <v>27.071999999999999</v>
      </c>
      <c r="U46" s="13"/>
      <c r="V46" s="3"/>
      <c r="W46" s="3"/>
    </row>
    <row r="47" spans="1:23" ht="15.75" x14ac:dyDescent="0.25">
      <c r="A47" s="6">
        <v>42</v>
      </c>
      <c r="B47" s="4" t="s">
        <v>33</v>
      </c>
      <c r="C47" s="5">
        <v>56.44</v>
      </c>
      <c r="D47" s="5">
        <v>508.36</v>
      </c>
      <c r="E47" s="5">
        <v>0</v>
      </c>
      <c r="F47" s="5">
        <v>62.09</v>
      </c>
      <c r="G47" s="5">
        <f t="shared" si="0"/>
        <v>626.89</v>
      </c>
      <c r="H47" s="13">
        <f>3470/G102*G47</f>
        <v>23.047453331283556</v>
      </c>
      <c r="I47" s="13">
        <f t="shared" si="1"/>
        <v>649.93745333128356</v>
      </c>
      <c r="J47" s="5">
        <v>435.58</v>
      </c>
      <c r="K47" s="13">
        <f>1310/J102*J47</f>
        <v>17.012987012986976</v>
      </c>
      <c r="L47" s="13">
        <f t="shared" si="2"/>
        <v>452.59298701298695</v>
      </c>
      <c r="M47" s="13">
        <f t="shared" si="3"/>
        <v>1102.5304403442706</v>
      </c>
      <c r="N47" s="23">
        <v>78</v>
      </c>
      <c r="O47" s="13">
        <f t="shared" si="4"/>
        <v>1.1779171371199471</v>
      </c>
      <c r="P47" s="13">
        <v>16.34</v>
      </c>
      <c r="Q47" s="13">
        <f t="shared" si="5"/>
        <v>17.517917137119948</v>
      </c>
      <c r="R47" s="13">
        <f t="shared" si="6"/>
        <v>0.70071668548479793</v>
      </c>
      <c r="S47" s="13">
        <f t="shared" si="7"/>
        <v>18.22</v>
      </c>
      <c r="T47" s="13">
        <f t="shared" si="8"/>
        <v>21.863999999999997</v>
      </c>
      <c r="U47" s="13"/>
      <c r="V47" s="3"/>
      <c r="W47" s="3"/>
    </row>
    <row r="48" spans="1:23" ht="15.75" x14ac:dyDescent="0.25">
      <c r="A48" s="6">
        <v>43</v>
      </c>
      <c r="B48" s="4" t="s">
        <v>101</v>
      </c>
      <c r="C48" s="5">
        <v>56.31</v>
      </c>
      <c r="D48" s="5">
        <v>473.51</v>
      </c>
      <c r="E48" s="5">
        <v>535.41999999999996</v>
      </c>
      <c r="F48" s="13">
        <v>58.2</v>
      </c>
      <c r="G48" s="5">
        <f t="shared" si="0"/>
        <v>1123.4399999999998</v>
      </c>
      <c r="H48" s="13">
        <f>3470/G102*G48</f>
        <v>41.302989313112661</v>
      </c>
      <c r="I48" s="13">
        <f t="shared" si="1"/>
        <v>1164.7429893131125</v>
      </c>
      <c r="J48" s="5">
        <v>435.58</v>
      </c>
      <c r="K48" s="13">
        <f>1310/J102*J48</f>
        <v>17.012987012986976</v>
      </c>
      <c r="L48" s="13">
        <f t="shared" si="2"/>
        <v>452.59298701298695</v>
      </c>
      <c r="M48" s="13">
        <f t="shared" si="3"/>
        <v>1617.3359763260994</v>
      </c>
      <c r="N48" s="23">
        <v>109</v>
      </c>
      <c r="O48" s="13">
        <f t="shared" si="4"/>
        <v>1.2364953947447244</v>
      </c>
      <c r="P48" s="13">
        <v>16.34</v>
      </c>
      <c r="Q48" s="13">
        <f t="shared" si="5"/>
        <v>17.576495394744725</v>
      </c>
      <c r="R48" s="13">
        <f t="shared" si="6"/>
        <v>0.70305981578978904</v>
      </c>
      <c r="S48" s="13">
        <f t="shared" si="7"/>
        <v>18.28</v>
      </c>
      <c r="T48" s="13">
        <f t="shared" si="8"/>
        <v>21.936</v>
      </c>
      <c r="U48" s="13"/>
      <c r="V48" s="3"/>
      <c r="W48" s="3"/>
    </row>
    <row r="49" spans="1:23" ht="15.75" x14ac:dyDescent="0.25">
      <c r="A49" s="6">
        <v>44</v>
      </c>
      <c r="B49" s="4" t="s">
        <v>102</v>
      </c>
      <c r="C49" s="5">
        <v>84.59</v>
      </c>
      <c r="D49" s="5">
        <v>604.30999999999995</v>
      </c>
      <c r="E49" s="5">
        <v>535.41999999999996</v>
      </c>
      <c r="F49" s="5">
        <v>73.73</v>
      </c>
      <c r="G49" s="5">
        <f t="shared" si="0"/>
        <v>1298.05</v>
      </c>
      <c r="H49" s="13">
        <f>3470/G102*G49</f>
        <v>47.722482088839541</v>
      </c>
      <c r="I49" s="13">
        <f t="shared" si="1"/>
        <v>1345.7724820888395</v>
      </c>
      <c r="J49" s="5">
        <v>435.58</v>
      </c>
      <c r="K49" s="13">
        <f>1310/J102*J49</f>
        <v>17.012987012986976</v>
      </c>
      <c r="L49" s="13">
        <f t="shared" si="2"/>
        <v>452.59298701298695</v>
      </c>
      <c r="M49" s="13">
        <f t="shared" si="3"/>
        <v>1798.3654691018264</v>
      </c>
      <c r="N49" s="23">
        <v>66</v>
      </c>
      <c r="O49" s="13">
        <f t="shared" si="4"/>
        <v>2.2706634710881648</v>
      </c>
      <c r="P49" s="13">
        <v>16.34</v>
      </c>
      <c r="Q49" s="13">
        <f t="shared" si="5"/>
        <v>18.610663471088166</v>
      </c>
      <c r="R49" s="13">
        <f t="shared" si="6"/>
        <v>0.74442653884352672</v>
      </c>
      <c r="S49" s="13">
        <f t="shared" si="7"/>
        <v>19.36</v>
      </c>
      <c r="T49" s="13">
        <f t="shared" si="8"/>
        <v>23.231999999999999</v>
      </c>
      <c r="U49" s="13"/>
      <c r="V49" s="3"/>
      <c r="W49" s="3"/>
    </row>
    <row r="50" spans="1:23" ht="15.75" x14ac:dyDescent="0.25">
      <c r="A50" s="6">
        <v>45</v>
      </c>
      <c r="B50" s="4" t="s">
        <v>103</v>
      </c>
      <c r="C50" s="5">
        <v>56.19</v>
      </c>
      <c r="D50" s="5">
        <v>438.65</v>
      </c>
      <c r="E50" s="5">
        <v>489.58</v>
      </c>
      <c r="F50" s="5">
        <v>54.35</v>
      </c>
      <c r="G50" s="5">
        <f t="shared" si="0"/>
        <v>1038.77</v>
      </c>
      <c r="H50" s="13">
        <f>3470/G102*G50</f>
        <v>38.190118038152498</v>
      </c>
      <c r="I50" s="13">
        <f t="shared" si="1"/>
        <v>1076.9601180381526</v>
      </c>
      <c r="J50" s="5">
        <v>435.58</v>
      </c>
      <c r="K50" s="13">
        <f>1310/J102*J50</f>
        <v>17.012987012986976</v>
      </c>
      <c r="L50" s="13">
        <f t="shared" si="2"/>
        <v>452.59298701298695</v>
      </c>
      <c r="M50" s="13">
        <f t="shared" si="3"/>
        <v>1529.5531050511395</v>
      </c>
      <c r="N50" s="23">
        <v>16</v>
      </c>
      <c r="O50" s="13">
        <f t="shared" si="4"/>
        <v>7.9664224221413518</v>
      </c>
      <c r="P50" s="13">
        <v>16.34</v>
      </c>
      <c r="Q50" s="13">
        <f t="shared" si="5"/>
        <v>24.306422422141353</v>
      </c>
      <c r="R50" s="13">
        <f t="shared" si="6"/>
        <v>0.97225689688565409</v>
      </c>
      <c r="S50" s="13">
        <f t="shared" si="7"/>
        <v>25.28</v>
      </c>
      <c r="T50" s="13">
        <f t="shared" si="8"/>
        <v>30.335999999999999</v>
      </c>
      <c r="U50" s="13"/>
      <c r="V50" s="3"/>
      <c r="W50" s="3"/>
    </row>
    <row r="51" spans="1:23" ht="15.75" x14ac:dyDescent="0.25">
      <c r="A51" s="6">
        <v>46</v>
      </c>
      <c r="B51" s="4" t="s">
        <v>104</v>
      </c>
      <c r="C51" s="5">
        <v>56.31</v>
      </c>
      <c r="D51" s="5">
        <v>473.51</v>
      </c>
      <c r="E51" s="5">
        <v>535.41999999999996</v>
      </c>
      <c r="F51" s="13">
        <v>58.2</v>
      </c>
      <c r="G51" s="5">
        <f t="shared" si="0"/>
        <v>1123.4399999999998</v>
      </c>
      <c r="H51" s="13">
        <f>3470/G102*G51</f>
        <v>41.302989313112661</v>
      </c>
      <c r="I51" s="13">
        <f t="shared" si="1"/>
        <v>1164.7429893131125</v>
      </c>
      <c r="J51" s="5">
        <v>435.58</v>
      </c>
      <c r="K51" s="13">
        <f>1310/J102*J51</f>
        <v>17.012987012986976</v>
      </c>
      <c r="L51" s="13">
        <f t="shared" si="2"/>
        <v>452.59298701298695</v>
      </c>
      <c r="M51" s="13">
        <f t="shared" si="3"/>
        <v>1617.3359763260994</v>
      </c>
      <c r="N51" s="23">
        <v>66</v>
      </c>
      <c r="O51" s="13">
        <f t="shared" si="4"/>
        <v>2.0420908791996202</v>
      </c>
      <c r="P51" s="13">
        <v>16.34</v>
      </c>
      <c r="Q51" s="13">
        <f t="shared" si="5"/>
        <v>18.38209087919962</v>
      </c>
      <c r="R51" s="13">
        <f t="shared" si="6"/>
        <v>0.73528363516798478</v>
      </c>
      <c r="S51" s="13">
        <f t="shared" si="7"/>
        <v>19.12</v>
      </c>
      <c r="T51" s="13">
        <f t="shared" si="8"/>
        <v>22.943999999999999</v>
      </c>
      <c r="U51" s="13"/>
      <c r="V51" s="3"/>
      <c r="W51" s="3"/>
    </row>
    <row r="52" spans="1:23" ht="15.75" x14ac:dyDescent="0.25">
      <c r="A52" s="6">
        <v>47</v>
      </c>
      <c r="B52" s="4" t="s">
        <v>105</v>
      </c>
      <c r="C52" s="5">
        <v>84.47</v>
      </c>
      <c r="D52" s="5">
        <v>569.46</v>
      </c>
      <c r="E52" s="5">
        <v>535.41999999999996</v>
      </c>
      <c r="F52" s="5">
        <v>69.849999999999994</v>
      </c>
      <c r="G52" s="5">
        <f t="shared" si="0"/>
        <v>1259.1999999999998</v>
      </c>
      <c r="H52" s="13">
        <f>3470/G102*G52</f>
        <v>46.294171600683136</v>
      </c>
      <c r="I52" s="13">
        <f t="shared" si="1"/>
        <v>1305.4941716006829</v>
      </c>
      <c r="J52" s="5">
        <v>435.58</v>
      </c>
      <c r="K52" s="13">
        <f>1310/J102*J52</f>
        <v>17.012987012986976</v>
      </c>
      <c r="L52" s="13">
        <f t="shared" si="2"/>
        <v>452.59298701298695</v>
      </c>
      <c r="M52" s="13">
        <f t="shared" si="3"/>
        <v>1758.0871586136698</v>
      </c>
      <c r="N52" s="23">
        <v>49</v>
      </c>
      <c r="O52" s="13">
        <f t="shared" si="4"/>
        <v>2.9899441473021593</v>
      </c>
      <c r="P52" s="13">
        <v>16.34</v>
      </c>
      <c r="Q52" s="13">
        <f t="shared" si="5"/>
        <v>19.329944147302157</v>
      </c>
      <c r="R52" s="13">
        <f t="shared" si="6"/>
        <v>0.77319776589208633</v>
      </c>
      <c r="S52" s="13">
        <f t="shared" si="7"/>
        <v>20.100000000000001</v>
      </c>
      <c r="T52" s="13">
        <f t="shared" si="8"/>
        <v>24.12</v>
      </c>
      <c r="U52" s="13"/>
      <c r="V52" s="3"/>
      <c r="W52" s="3"/>
    </row>
    <row r="53" spans="1:23" ht="15.75" x14ac:dyDescent="0.25">
      <c r="A53" s="6">
        <v>48</v>
      </c>
      <c r="B53" s="4" t="s">
        <v>106</v>
      </c>
      <c r="C53" s="5">
        <v>84.59</v>
      </c>
      <c r="D53" s="5">
        <v>604.30999999999995</v>
      </c>
      <c r="E53" s="5">
        <v>535.41999999999996</v>
      </c>
      <c r="F53" s="5">
        <v>73.73</v>
      </c>
      <c r="G53" s="5">
        <f t="shared" si="0"/>
        <v>1298.05</v>
      </c>
      <c r="H53" s="13">
        <f>3470/G102*G53</f>
        <v>47.722482088839541</v>
      </c>
      <c r="I53" s="13">
        <f t="shared" si="1"/>
        <v>1345.7724820888395</v>
      </c>
      <c r="J53" s="5">
        <v>435.58</v>
      </c>
      <c r="K53" s="13">
        <f>1310/J102*J53</f>
        <v>17.012987012986976</v>
      </c>
      <c r="L53" s="13">
        <f t="shared" si="2"/>
        <v>452.59298701298695</v>
      </c>
      <c r="M53" s="13">
        <f t="shared" si="3"/>
        <v>1798.3654691018264</v>
      </c>
      <c r="N53" s="23">
        <v>62</v>
      </c>
      <c r="O53" s="13">
        <f t="shared" si="4"/>
        <v>2.4171578885777234</v>
      </c>
      <c r="P53" s="13">
        <v>16.34</v>
      </c>
      <c r="Q53" s="13">
        <f t="shared" si="5"/>
        <v>18.757157888577723</v>
      </c>
      <c r="R53" s="13">
        <f t="shared" si="6"/>
        <v>0.75028631554310898</v>
      </c>
      <c r="S53" s="13">
        <f t="shared" si="7"/>
        <v>19.510000000000002</v>
      </c>
      <c r="T53" s="13">
        <f t="shared" si="8"/>
        <v>23.412000000000003</v>
      </c>
      <c r="U53" s="13"/>
      <c r="V53" s="3"/>
      <c r="W53" s="3"/>
    </row>
    <row r="54" spans="1:23" ht="15.75" x14ac:dyDescent="0.25">
      <c r="A54" s="6">
        <v>49</v>
      </c>
      <c r="B54" s="4" t="s">
        <v>107</v>
      </c>
      <c r="C54" s="5">
        <v>84.34</v>
      </c>
      <c r="D54" s="13">
        <v>534.6</v>
      </c>
      <c r="E54" s="5">
        <v>535.41999999999996</v>
      </c>
      <c r="F54" s="5">
        <v>65.959999999999994</v>
      </c>
      <c r="G54" s="5">
        <f t="shared" si="0"/>
        <v>1220.3200000000002</v>
      </c>
      <c r="H54" s="13">
        <f>3470/G102*G54</f>
        <v>44.864758170064853</v>
      </c>
      <c r="I54" s="13">
        <f t="shared" si="1"/>
        <v>1265.1847581700649</v>
      </c>
      <c r="J54" s="5">
        <v>435.58</v>
      </c>
      <c r="K54" s="13">
        <f>1310/J102*J54</f>
        <v>17.012987012986976</v>
      </c>
      <c r="L54" s="13">
        <f t="shared" si="2"/>
        <v>452.59298701298695</v>
      </c>
      <c r="M54" s="13">
        <f t="shared" si="3"/>
        <v>1717.7777451830518</v>
      </c>
      <c r="N54" s="23">
        <v>69</v>
      </c>
      <c r="O54" s="13">
        <f t="shared" si="4"/>
        <v>2.0746108033611734</v>
      </c>
      <c r="P54" s="13">
        <v>16.34</v>
      </c>
      <c r="Q54" s="13">
        <f t="shared" si="5"/>
        <v>18.414610803361175</v>
      </c>
      <c r="R54" s="13">
        <f t="shared" si="6"/>
        <v>0.73658443213444702</v>
      </c>
      <c r="S54" s="13">
        <f t="shared" si="7"/>
        <v>19.149999999999999</v>
      </c>
      <c r="T54" s="13">
        <f t="shared" si="8"/>
        <v>22.979999999999997</v>
      </c>
      <c r="U54" s="13"/>
      <c r="V54" s="3"/>
      <c r="W54" s="3"/>
    </row>
    <row r="55" spans="1:23" ht="15.75" x14ac:dyDescent="0.25">
      <c r="A55" s="6">
        <v>50</v>
      </c>
      <c r="B55" s="4" t="s">
        <v>108</v>
      </c>
      <c r="C55" s="5">
        <v>84.34</v>
      </c>
      <c r="D55" s="13">
        <v>534.6</v>
      </c>
      <c r="E55" s="5">
        <v>535.41999999999996</v>
      </c>
      <c r="F55" s="5">
        <v>65.959999999999994</v>
      </c>
      <c r="G55" s="5">
        <f t="shared" si="0"/>
        <v>1220.3200000000002</v>
      </c>
      <c r="H55" s="13">
        <f>3470/G102*G55</f>
        <v>44.864758170064853</v>
      </c>
      <c r="I55" s="13">
        <f t="shared" si="1"/>
        <v>1265.1847581700649</v>
      </c>
      <c r="J55" s="5">
        <v>435.58</v>
      </c>
      <c r="K55" s="13">
        <f>1310/J102*J55</f>
        <v>17.012987012986976</v>
      </c>
      <c r="L55" s="13">
        <f t="shared" si="2"/>
        <v>452.59298701298695</v>
      </c>
      <c r="M55" s="13">
        <f t="shared" si="3"/>
        <v>1717.7777451830518</v>
      </c>
      <c r="N55" s="23">
        <v>40</v>
      </c>
      <c r="O55" s="13">
        <f t="shared" si="4"/>
        <v>3.5787036357980249</v>
      </c>
      <c r="P55" s="13">
        <v>16.34</v>
      </c>
      <c r="Q55" s="13">
        <f t="shared" si="5"/>
        <v>19.918703635798025</v>
      </c>
      <c r="R55" s="13">
        <f t="shared" si="6"/>
        <v>0.79674814543192096</v>
      </c>
      <c r="S55" s="13">
        <f t="shared" si="7"/>
        <v>20.72</v>
      </c>
      <c r="T55" s="13">
        <f t="shared" si="8"/>
        <v>24.863999999999997</v>
      </c>
      <c r="U55" s="13"/>
      <c r="V55" s="3"/>
      <c r="W55" s="3"/>
    </row>
    <row r="56" spans="1:23" ht="15.75" x14ac:dyDescent="0.25">
      <c r="A56" s="6">
        <v>51</v>
      </c>
      <c r="B56" s="4" t="s">
        <v>109</v>
      </c>
      <c r="C56" s="5">
        <v>56.19</v>
      </c>
      <c r="D56" s="5">
        <v>438.65</v>
      </c>
      <c r="E56" s="5">
        <v>516.66999999999996</v>
      </c>
      <c r="F56" s="5">
        <v>54.35</v>
      </c>
      <c r="G56" s="5">
        <f t="shared" si="0"/>
        <v>1065.8599999999999</v>
      </c>
      <c r="H56" s="13">
        <f>3470/G102*G56</f>
        <v>39.186075081245342</v>
      </c>
      <c r="I56" s="13">
        <f t="shared" si="1"/>
        <v>1105.0460750812451</v>
      </c>
      <c r="J56" s="5">
        <v>435.58</v>
      </c>
      <c r="K56" s="13">
        <f>1310/J102*J56</f>
        <v>17.012987012986976</v>
      </c>
      <c r="L56" s="13">
        <f t="shared" si="2"/>
        <v>452.59298701298695</v>
      </c>
      <c r="M56" s="13">
        <f t="shared" si="3"/>
        <v>1557.639062094232</v>
      </c>
      <c r="N56" s="23">
        <v>56</v>
      </c>
      <c r="O56" s="13">
        <f t="shared" si="4"/>
        <v>2.3179152709735598</v>
      </c>
      <c r="P56" s="13">
        <v>16.34</v>
      </c>
      <c r="Q56" s="13">
        <f t="shared" si="5"/>
        <v>18.657915270973561</v>
      </c>
      <c r="R56" s="13">
        <f t="shared" si="6"/>
        <v>0.74631661083894241</v>
      </c>
      <c r="S56" s="13">
        <f t="shared" si="7"/>
        <v>19.399999999999999</v>
      </c>
      <c r="T56" s="13">
        <f t="shared" si="8"/>
        <v>23.279999999999998</v>
      </c>
      <c r="U56" s="13"/>
      <c r="V56" s="3"/>
      <c r="W56" s="3"/>
    </row>
    <row r="57" spans="1:23" ht="15.75" x14ac:dyDescent="0.25">
      <c r="A57" s="6">
        <v>52</v>
      </c>
      <c r="B57" s="4" t="s">
        <v>110</v>
      </c>
      <c r="C57" s="5">
        <v>56.19</v>
      </c>
      <c r="D57" s="5">
        <v>438.65</v>
      </c>
      <c r="E57" s="5">
        <v>535.41999999999996</v>
      </c>
      <c r="F57" s="5">
        <v>54.35</v>
      </c>
      <c r="G57" s="5">
        <f t="shared" si="0"/>
        <v>1084.6099999999999</v>
      </c>
      <c r="H57" s="13">
        <f>3470/G102*G57</f>
        <v>39.875414119930859</v>
      </c>
      <c r="I57" s="13">
        <f t="shared" si="1"/>
        <v>1124.4854141199307</v>
      </c>
      <c r="J57" s="5">
        <v>435.58</v>
      </c>
      <c r="K57" s="13">
        <f>1310/J102*J57</f>
        <v>17.012987012986976</v>
      </c>
      <c r="L57" s="13">
        <f t="shared" si="2"/>
        <v>452.59298701298695</v>
      </c>
      <c r="M57" s="13">
        <f t="shared" si="3"/>
        <v>1577.0784011329176</v>
      </c>
      <c r="N57" s="23">
        <v>69</v>
      </c>
      <c r="O57" s="13">
        <f t="shared" si="4"/>
        <v>1.9046840593392727</v>
      </c>
      <c r="P57" s="13">
        <v>16.34</v>
      </c>
      <c r="Q57" s="13">
        <f t="shared" si="5"/>
        <v>18.244684059339271</v>
      </c>
      <c r="R57" s="13">
        <f t="shared" si="6"/>
        <v>0.72978736237357089</v>
      </c>
      <c r="S57" s="13">
        <f t="shared" si="7"/>
        <v>18.97</v>
      </c>
      <c r="T57" s="13">
        <f t="shared" si="8"/>
        <v>22.763999999999999</v>
      </c>
      <c r="U57" s="13"/>
      <c r="V57" s="3"/>
      <c r="W57" s="3"/>
    </row>
    <row r="58" spans="1:23" ht="15.75" x14ac:dyDescent="0.25">
      <c r="A58" s="6">
        <v>53</v>
      </c>
      <c r="B58" s="4" t="s">
        <v>111</v>
      </c>
      <c r="C58" s="5">
        <v>84.34</v>
      </c>
      <c r="D58" s="5">
        <v>534.6</v>
      </c>
      <c r="E58" s="5">
        <v>0</v>
      </c>
      <c r="F58" s="5">
        <v>65.959999999999994</v>
      </c>
      <c r="G58" s="5">
        <f t="shared" si="0"/>
        <v>684.90000000000009</v>
      </c>
      <c r="H58" s="13">
        <f>3470/G102*G58</f>
        <v>25.180176405104742</v>
      </c>
      <c r="I58" s="13">
        <f t="shared" si="1"/>
        <v>710.08017640510479</v>
      </c>
      <c r="J58" s="5">
        <v>435.58</v>
      </c>
      <c r="K58" s="13">
        <f>1310/J102*J58</f>
        <v>17.012987012986976</v>
      </c>
      <c r="L58" s="13">
        <f t="shared" si="2"/>
        <v>452.59298701298695</v>
      </c>
      <c r="M58" s="13">
        <f t="shared" si="3"/>
        <v>1162.6731634180917</v>
      </c>
      <c r="N58" s="23">
        <v>12</v>
      </c>
      <c r="O58" s="13">
        <f t="shared" si="4"/>
        <v>8.0741191904034135</v>
      </c>
      <c r="P58" s="13">
        <v>16.34</v>
      </c>
      <c r="Q58" s="13">
        <f t="shared" si="5"/>
        <v>24.414119190403412</v>
      </c>
      <c r="R58" s="13">
        <f t="shared" si="6"/>
        <v>0.97656476761613653</v>
      </c>
      <c r="S58" s="13">
        <f t="shared" si="7"/>
        <v>25.39</v>
      </c>
      <c r="T58" s="13">
        <f t="shared" si="8"/>
        <v>30.468</v>
      </c>
      <c r="U58" s="13"/>
      <c r="V58" s="3"/>
      <c r="W58" s="3"/>
    </row>
    <row r="59" spans="1:23" ht="15.75" x14ac:dyDescent="0.25">
      <c r="A59" s="6">
        <v>54</v>
      </c>
      <c r="B59" s="4" t="s">
        <v>112</v>
      </c>
      <c r="C59" s="5">
        <v>56.31</v>
      </c>
      <c r="D59" s="5">
        <v>473.51</v>
      </c>
      <c r="E59" s="5">
        <v>535.41999999999996</v>
      </c>
      <c r="F59" s="13">
        <v>58.2</v>
      </c>
      <c r="G59" s="5">
        <f t="shared" si="0"/>
        <v>1123.4399999999998</v>
      </c>
      <c r="H59" s="13">
        <f>3470/G102*G59</f>
        <v>41.302989313112661</v>
      </c>
      <c r="I59" s="13">
        <f t="shared" si="1"/>
        <v>1164.7429893131125</v>
      </c>
      <c r="J59" s="5">
        <v>435.58</v>
      </c>
      <c r="K59" s="13">
        <f>1310/J102*J59</f>
        <v>17.012987012986976</v>
      </c>
      <c r="L59" s="13">
        <f t="shared" si="2"/>
        <v>452.59298701298695</v>
      </c>
      <c r="M59" s="13">
        <f t="shared" si="3"/>
        <v>1617.3359763260994</v>
      </c>
      <c r="N59" s="23">
        <v>96</v>
      </c>
      <c r="O59" s="13">
        <f t="shared" si="4"/>
        <v>1.4039374794497392</v>
      </c>
      <c r="P59" s="13">
        <v>16.34</v>
      </c>
      <c r="Q59" s="13">
        <f t="shared" si="5"/>
        <v>17.743937479449738</v>
      </c>
      <c r="R59" s="13">
        <f t="shared" si="6"/>
        <v>0.70975749917798947</v>
      </c>
      <c r="S59" s="13">
        <f t="shared" si="7"/>
        <v>18.45</v>
      </c>
      <c r="T59" s="13">
        <f t="shared" si="8"/>
        <v>22.139999999999997</v>
      </c>
      <c r="U59" s="13"/>
      <c r="V59" s="3"/>
      <c r="W59" s="3"/>
    </row>
    <row r="60" spans="1:23" ht="15.75" x14ac:dyDescent="0.25">
      <c r="A60" s="6">
        <v>55</v>
      </c>
      <c r="B60" s="4" t="s">
        <v>113</v>
      </c>
      <c r="C60" s="5">
        <v>84.09</v>
      </c>
      <c r="D60" s="5">
        <v>753.67</v>
      </c>
      <c r="E60" s="5">
        <v>824.6</v>
      </c>
      <c r="F60" s="5">
        <v>112.87</v>
      </c>
      <c r="G60" s="5">
        <f t="shared" si="0"/>
        <v>1775.23</v>
      </c>
      <c r="H60" s="13">
        <f>3470/G102*G60</f>
        <v>65.265884887770596</v>
      </c>
      <c r="I60" s="13">
        <f t="shared" si="1"/>
        <v>1840.4958848877707</v>
      </c>
      <c r="J60" s="5">
        <v>435.58</v>
      </c>
      <c r="K60" s="13">
        <f>1310/J102*J60</f>
        <v>17.012987012986976</v>
      </c>
      <c r="L60" s="13">
        <f t="shared" si="2"/>
        <v>452.59298701298695</v>
      </c>
      <c r="M60" s="13">
        <f t="shared" si="3"/>
        <v>2293.0888719007576</v>
      </c>
      <c r="N60" s="23">
        <v>66</v>
      </c>
      <c r="O60" s="13">
        <f t="shared" si="4"/>
        <v>2.8953142321979262</v>
      </c>
      <c r="P60" s="13">
        <v>16.34</v>
      </c>
      <c r="Q60" s="13">
        <f t="shared" si="5"/>
        <v>19.235314232197926</v>
      </c>
      <c r="R60" s="13">
        <f t="shared" si="6"/>
        <v>0.76941256928791701</v>
      </c>
      <c r="S60" s="13">
        <f t="shared" si="7"/>
        <v>20</v>
      </c>
      <c r="T60" s="13">
        <f t="shared" si="8"/>
        <v>24</v>
      </c>
      <c r="U60" s="13"/>
      <c r="V60" s="3"/>
      <c r="W60" s="3"/>
    </row>
    <row r="61" spans="1:23" ht="15.75" x14ac:dyDescent="0.25">
      <c r="A61" s="6">
        <v>56</v>
      </c>
      <c r="B61" s="4" t="s">
        <v>114</v>
      </c>
      <c r="C61" s="5">
        <v>56.06</v>
      </c>
      <c r="D61" s="13">
        <v>403.8</v>
      </c>
      <c r="E61" s="5">
        <v>0</v>
      </c>
      <c r="F61" s="5">
        <v>50.45</v>
      </c>
      <c r="G61" s="5">
        <f t="shared" si="0"/>
        <v>510.31</v>
      </c>
      <c r="H61" s="13">
        <f>3470/G102*G61</f>
        <v>18.761418924352459</v>
      </c>
      <c r="I61" s="13">
        <f t="shared" si="1"/>
        <v>529.07141892435243</v>
      </c>
      <c r="J61" s="5">
        <v>435.58</v>
      </c>
      <c r="K61" s="13">
        <f>1310/J102*J61</f>
        <v>17.012987012986976</v>
      </c>
      <c r="L61" s="13">
        <f t="shared" si="2"/>
        <v>452.59298701298695</v>
      </c>
      <c r="M61" s="13">
        <f t="shared" si="3"/>
        <v>981.66440593733932</v>
      </c>
      <c r="N61" s="23">
        <v>66</v>
      </c>
      <c r="O61" s="13">
        <f t="shared" si="4"/>
        <v>1.2394752600218932</v>
      </c>
      <c r="P61" s="13">
        <v>16.34</v>
      </c>
      <c r="Q61" s="13">
        <f t="shared" si="5"/>
        <v>17.579475260021894</v>
      </c>
      <c r="R61" s="13">
        <f t="shared" si="6"/>
        <v>0.70317901040087583</v>
      </c>
      <c r="S61" s="13">
        <f t="shared" si="7"/>
        <v>18.28</v>
      </c>
      <c r="T61" s="13">
        <f t="shared" si="8"/>
        <v>21.936</v>
      </c>
      <c r="U61" s="13"/>
      <c r="V61" s="3"/>
      <c r="W61" s="3"/>
    </row>
    <row r="62" spans="1:23" ht="15.75" x14ac:dyDescent="0.25">
      <c r="A62" s="6">
        <v>57</v>
      </c>
      <c r="B62" s="4" t="s">
        <v>34</v>
      </c>
      <c r="C62" s="5">
        <v>140.53</v>
      </c>
      <c r="D62" s="5">
        <v>691.65</v>
      </c>
      <c r="E62" s="5">
        <v>535.41999999999996</v>
      </c>
      <c r="F62" s="5">
        <v>84.81</v>
      </c>
      <c r="G62" s="5">
        <f t="shared" si="0"/>
        <v>1452.4099999999999</v>
      </c>
      <c r="H62" s="13">
        <f>3470/G102*G62</f>
        <v>53.397488702786056</v>
      </c>
      <c r="I62" s="13">
        <f t="shared" si="1"/>
        <v>1505.8074887027858</v>
      </c>
      <c r="J62" s="5">
        <v>435.58</v>
      </c>
      <c r="K62" s="13">
        <f>1310/J102*J62</f>
        <v>17.012987012986976</v>
      </c>
      <c r="L62" s="13">
        <f t="shared" si="2"/>
        <v>452.59298701298695</v>
      </c>
      <c r="M62" s="13">
        <f t="shared" si="3"/>
        <v>1958.4004757157727</v>
      </c>
      <c r="N62" s="23">
        <v>88</v>
      </c>
      <c r="O62" s="13">
        <f t="shared" si="4"/>
        <v>1.8545459050338755</v>
      </c>
      <c r="P62" s="13">
        <v>16.34</v>
      </c>
      <c r="Q62" s="13">
        <f t="shared" si="5"/>
        <v>18.194545905033877</v>
      </c>
      <c r="R62" s="13">
        <f t="shared" si="6"/>
        <v>0.72778183620135506</v>
      </c>
      <c r="S62" s="13">
        <f t="shared" si="7"/>
        <v>18.920000000000002</v>
      </c>
      <c r="T62" s="13">
        <f t="shared" si="8"/>
        <v>22.704000000000001</v>
      </c>
      <c r="U62" s="13"/>
      <c r="V62" s="3"/>
      <c r="W62" s="3"/>
    </row>
    <row r="63" spans="1:23" ht="15.75" x14ac:dyDescent="0.25">
      <c r="A63" s="6">
        <v>58</v>
      </c>
      <c r="B63" s="4" t="s">
        <v>37</v>
      </c>
      <c r="C63" s="5">
        <v>56.31</v>
      </c>
      <c r="D63" s="5">
        <v>473.51</v>
      </c>
      <c r="E63" s="5">
        <v>535.41999999999996</v>
      </c>
      <c r="F63" s="5">
        <v>57.98</v>
      </c>
      <c r="G63" s="5">
        <f t="shared" si="0"/>
        <v>1123.2199999999998</v>
      </c>
      <c r="H63" s="13">
        <f>3470/G102*G63</f>
        <v>41.294901068392086</v>
      </c>
      <c r="I63" s="13">
        <f t="shared" si="1"/>
        <v>1164.514901068392</v>
      </c>
      <c r="J63" s="5">
        <v>435.58</v>
      </c>
      <c r="K63" s="13">
        <f>1310/J102*J63</f>
        <v>17.012987012986976</v>
      </c>
      <c r="L63" s="13">
        <f t="shared" si="2"/>
        <v>452.59298701298695</v>
      </c>
      <c r="M63" s="13">
        <f t="shared" si="3"/>
        <v>1617.1078880813789</v>
      </c>
      <c r="N63" s="23">
        <v>60</v>
      </c>
      <c r="O63" s="13">
        <f t="shared" si="4"/>
        <v>2.2459831778908037</v>
      </c>
      <c r="P63" s="13">
        <v>16.34</v>
      </c>
      <c r="Q63" s="13">
        <f t="shared" si="5"/>
        <v>18.585983177890803</v>
      </c>
      <c r="R63" s="13">
        <f t="shared" si="6"/>
        <v>0.7434393271156321</v>
      </c>
      <c r="S63" s="13">
        <f t="shared" si="7"/>
        <v>19.329999999999998</v>
      </c>
      <c r="T63" s="13">
        <f t="shared" si="8"/>
        <v>23.195999999999998</v>
      </c>
      <c r="U63" s="13"/>
      <c r="V63" s="3"/>
      <c r="W63" s="3"/>
    </row>
    <row r="64" spans="1:23" ht="15.75" x14ac:dyDescent="0.25">
      <c r="A64" s="6">
        <v>59</v>
      </c>
      <c r="B64" s="21" t="s">
        <v>38</v>
      </c>
      <c r="C64" s="5">
        <v>56.31</v>
      </c>
      <c r="D64" s="5">
        <v>473.51</v>
      </c>
      <c r="E64" s="5">
        <v>489.59</v>
      </c>
      <c r="F64" s="5">
        <v>57.98</v>
      </c>
      <c r="G64" s="5">
        <f t="shared" si="0"/>
        <v>1077.3899999999999</v>
      </c>
      <c r="H64" s="13">
        <f>3470/G102*G64</f>
        <v>39.60997263410102</v>
      </c>
      <c r="I64" s="13">
        <f t="shared" si="1"/>
        <v>1116.9999726341009</v>
      </c>
      <c r="J64" s="5">
        <v>435.58</v>
      </c>
      <c r="K64" s="13">
        <f>1310/J102*J64</f>
        <v>17.012987012986976</v>
      </c>
      <c r="L64" s="13">
        <f t="shared" si="2"/>
        <v>452.59298701298695</v>
      </c>
      <c r="M64" s="13">
        <f t="shared" si="3"/>
        <v>1569.5929596470878</v>
      </c>
      <c r="N64" s="23">
        <v>88</v>
      </c>
      <c r="O64" s="13">
        <f t="shared" si="4"/>
        <v>1.4863569693627727</v>
      </c>
      <c r="P64" s="13">
        <v>16.34</v>
      </c>
      <c r="Q64" s="13">
        <f t="shared" si="5"/>
        <v>17.826356969362774</v>
      </c>
      <c r="R64" s="13">
        <f t="shared" si="6"/>
        <v>0.713054278774511</v>
      </c>
      <c r="S64" s="13">
        <f t="shared" si="7"/>
        <v>18.54</v>
      </c>
      <c r="T64" s="13">
        <f t="shared" si="8"/>
        <v>22.247999999999998</v>
      </c>
      <c r="U64" s="13"/>
      <c r="V64" s="3"/>
      <c r="W64" s="3"/>
    </row>
    <row r="65" spans="1:23" ht="15.75" x14ac:dyDescent="0.25">
      <c r="A65" s="6">
        <v>60</v>
      </c>
      <c r="B65" s="4" t="s">
        <v>39</v>
      </c>
      <c r="C65" s="5">
        <v>84.59</v>
      </c>
      <c r="D65" s="5">
        <v>604.30999999999995</v>
      </c>
      <c r="E65" s="5">
        <v>0</v>
      </c>
      <c r="F65" s="5">
        <v>73.39</v>
      </c>
      <c r="G65" s="5">
        <f t="shared" si="0"/>
        <v>762.29</v>
      </c>
      <c r="H65" s="13">
        <f>3470/G102*G65</f>
        <v>28.025400309311269</v>
      </c>
      <c r="I65" s="13">
        <f t="shared" si="1"/>
        <v>790.31540030931126</v>
      </c>
      <c r="J65" s="5">
        <v>435.58</v>
      </c>
      <c r="K65" s="13">
        <f>1310/J102*J65</f>
        <v>17.012987012986976</v>
      </c>
      <c r="L65" s="13">
        <f t="shared" si="2"/>
        <v>452.59298701298695</v>
      </c>
      <c r="M65" s="13">
        <f t="shared" si="3"/>
        <v>1242.9083873222983</v>
      </c>
      <c r="N65" s="23">
        <v>64</v>
      </c>
      <c r="O65" s="13">
        <f t="shared" si="4"/>
        <v>1.6183702959925759</v>
      </c>
      <c r="P65" s="13">
        <v>16.34</v>
      </c>
      <c r="Q65" s="13">
        <f t="shared" si="5"/>
        <v>17.958370295992577</v>
      </c>
      <c r="R65" s="13">
        <f t="shared" si="6"/>
        <v>0.71833481183970305</v>
      </c>
      <c r="S65" s="13">
        <f t="shared" si="7"/>
        <v>18.68</v>
      </c>
      <c r="T65" s="13">
        <f t="shared" si="8"/>
        <v>22.416</v>
      </c>
      <c r="U65" s="13"/>
      <c r="V65" s="3"/>
      <c r="W65" s="3"/>
    </row>
    <row r="66" spans="1:23" ht="15.75" x14ac:dyDescent="0.25">
      <c r="A66" s="6">
        <v>61</v>
      </c>
      <c r="B66" s="4" t="s">
        <v>54</v>
      </c>
      <c r="C66" s="5">
        <v>56.56</v>
      </c>
      <c r="D66" s="5">
        <v>831.99</v>
      </c>
      <c r="E66" s="5">
        <v>903.77</v>
      </c>
      <c r="F66" s="5">
        <v>120.39</v>
      </c>
      <c r="G66" s="5">
        <f t="shared" si="0"/>
        <v>1912.71</v>
      </c>
      <c r="H66" s="13">
        <f>3470/G102*G66</f>
        <v>70.320302543156501</v>
      </c>
      <c r="I66" s="13">
        <f t="shared" si="1"/>
        <v>1983.0303025431565</v>
      </c>
      <c r="J66" s="5">
        <v>435.58</v>
      </c>
      <c r="K66" s="13">
        <f>1310/J102*J66</f>
        <v>17.012987012986976</v>
      </c>
      <c r="L66" s="13">
        <f t="shared" si="2"/>
        <v>452.59298701298695</v>
      </c>
      <c r="M66" s="13">
        <f t="shared" si="3"/>
        <v>2435.6232895561434</v>
      </c>
      <c r="N66" s="23">
        <v>120</v>
      </c>
      <c r="O66" s="13">
        <f t="shared" si="4"/>
        <v>1.6914050621917662</v>
      </c>
      <c r="P66" s="13">
        <v>16.34</v>
      </c>
      <c r="Q66" s="13">
        <f t="shared" si="5"/>
        <v>18.031405062191766</v>
      </c>
      <c r="R66" s="13">
        <f t="shared" si="6"/>
        <v>0.72125620248767064</v>
      </c>
      <c r="S66" s="13">
        <f t="shared" si="7"/>
        <v>18.75</v>
      </c>
      <c r="T66" s="13">
        <f t="shared" si="8"/>
        <v>22.5</v>
      </c>
      <c r="U66" s="13"/>
      <c r="V66" s="3"/>
      <c r="W66" s="3"/>
    </row>
    <row r="67" spans="1:23" ht="15.75" x14ac:dyDescent="0.25">
      <c r="A67" s="6">
        <v>62</v>
      </c>
      <c r="B67" s="4" t="s">
        <v>35</v>
      </c>
      <c r="C67" s="5">
        <v>84.34</v>
      </c>
      <c r="D67" s="5">
        <v>956.47</v>
      </c>
      <c r="E67" s="13">
        <v>862.1</v>
      </c>
      <c r="F67" s="5">
        <v>135.06</v>
      </c>
      <c r="G67" s="5">
        <f t="shared" si="0"/>
        <v>2037.9699999999998</v>
      </c>
      <c r="H67" s="13">
        <f>3470/G102*G67</f>
        <v>74.925454969063068</v>
      </c>
      <c r="I67" s="13">
        <f t="shared" si="1"/>
        <v>2112.8954549690629</v>
      </c>
      <c r="J67" s="5">
        <v>435.58</v>
      </c>
      <c r="K67" s="13">
        <f>1310/J102*J67</f>
        <v>17.012987012986976</v>
      </c>
      <c r="L67" s="13">
        <f t="shared" si="2"/>
        <v>452.59298701298695</v>
      </c>
      <c r="M67" s="13">
        <f t="shared" si="3"/>
        <v>2565.4884419820501</v>
      </c>
      <c r="N67" s="23">
        <v>95</v>
      </c>
      <c r="O67" s="13">
        <f t="shared" si="4"/>
        <v>2.2504284578789915</v>
      </c>
      <c r="P67" s="13">
        <v>16.34</v>
      </c>
      <c r="Q67" s="13">
        <f t="shared" si="5"/>
        <v>18.590428457878993</v>
      </c>
      <c r="R67" s="13">
        <f t="shared" si="6"/>
        <v>0.74361713831515974</v>
      </c>
      <c r="S67" s="13">
        <f t="shared" si="7"/>
        <v>19.329999999999998</v>
      </c>
      <c r="T67" s="13">
        <f t="shared" si="8"/>
        <v>23.195999999999998</v>
      </c>
      <c r="U67" s="13"/>
      <c r="V67" s="3"/>
      <c r="W67" s="3"/>
    </row>
    <row r="68" spans="1:23" ht="15.75" x14ac:dyDescent="0.25">
      <c r="A68" s="6">
        <v>63</v>
      </c>
      <c r="B68" s="4" t="s">
        <v>36</v>
      </c>
      <c r="C68" s="5">
        <v>84.34</v>
      </c>
      <c r="D68" s="13">
        <v>534.6</v>
      </c>
      <c r="E68" s="5">
        <v>535.41999999999996</v>
      </c>
      <c r="F68" s="5">
        <v>65.62</v>
      </c>
      <c r="G68" s="5">
        <f t="shared" si="0"/>
        <v>1219.98</v>
      </c>
      <c r="H68" s="13">
        <f>3470/G102*G68</f>
        <v>44.852258155496685</v>
      </c>
      <c r="I68" s="13">
        <f t="shared" si="1"/>
        <v>1264.8322581554967</v>
      </c>
      <c r="J68" s="5">
        <v>435.58</v>
      </c>
      <c r="K68" s="13">
        <f>1310/J102*J68</f>
        <v>17.012987012986976</v>
      </c>
      <c r="L68" s="13">
        <f t="shared" si="2"/>
        <v>452.59298701298695</v>
      </c>
      <c r="M68" s="13">
        <f t="shared" si="3"/>
        <v>1717.4252451684836</v>
      </c>
      <c r="N68" s="23">
        <v>119</v>
      </c>
      <c r="O68" s="13">
        <f t="shared" si="4"/>
        <v>1.2026787431151846</v>
      </c>
      <c r="P68" s="13">
        <v>16.34</v>
      </c>
      <c r="Q68" s="13">
        <f t="shared" si="5"/>
        <v>17.542678743115186</v>
      </c>
      <c r="R68" s="13">
        <f t="shared" si="6"/>
        <v>0.70170714972460746</v>
      </c>
      <c r="S68" s="13">
        <f t="shared" si="7"/>
        <v>18.239999999999998</v>
      </c>
      <c r="T68" s="13">
        <f t="shared" si="8"/>
        <v>21.887999999999998</v>
      </c>
      <c r="U68" s="13"/>
      <c r="V68" s="3"/>
      <c r="W68" s="3"/>
    </row>
    <row r="69" spans="1:23" ht="15.75" x14ac:dyDescent="0.25">
      <c r="A69" s="6">
        <v>64</v>
      </c>
      <c r="B69" s="4" t="s">
        <v>40</v>
      </c>
      <c r="C69" s="5">
        <v>84.47</v>
      </c>
      <c r="D69" s="5">
        <v>569.46</v>
      </c>
      <c r="E69" s="5">
        <v>489.58</v>
      </c>
      <c r="F69" s="5">
        <v>69.849999999999994</v>
      </c>
      <c r="G69" s="5">
        <f t="shared" si="0"/>
        <v>1213.3599999999999</v>
      </c>
      <c r="H69" s="13">
        <f>3470/G102*G69</f>
        <v>44.608875518904775</v>
      </c>
      <c r="I69" s="13">
        <f t="shared" si="1"/>
        <v>1257.9688755189047</v>
      </c>
      <c r="J69" s="5">
        <v>435.58</v>
      </c>
      <c r="K69" s="13">
        <f>1310/J102*J69</f>
        <v>17.012987012986976</v>
      </c>
      <c r="L69" s="13">
        <f t="shared" si="2"/>
        <v>452.59298701298695</v>
      </c>
      <c r="M69" s="13">
        <f t="shared" si="3"/>
        <v>1710.5618625318916</v>
      </c>
      <c r="N69" s="23">
        <v>16</v>
      </c>
      <c r="O69" s="13">
        <f t="shared" si="4"/>
        <v>8.9091763673536022</v>
      </c>
      <c r="P69" s="13">
        <v>16.34</v>
      </c>
      <c r="Q69" s="13">
        <f t="shared" si="5"/>
        <v>25.249176367353602</v>
      </c>
      <c r="R69" s="13">
        <f t="shared" si="6"/>
        <v>1.0099670546941442</v>
      </c>
      <c r="S69" s="13">
        <f t="shared" si="7"/>
        <v>26.26</v>
      </c>
      <c r="T69" s="13">
        <f t="shared" si="8"/>
        <v>31.512</v>
      </c>
      <c r="U69" s="13"/>
      <c r="V69" s="3"/>
      <c r="W69" s="3"/>
    </row>
    <row r="70" spans="1:23" ht="15.75" x14ac:dyDescent="0.25">
      <c r="A70" s="6">
        <v>65</v>
      </c>
      <c r="B70" s="4" t="s">
        <v>41</v>
      </c>
      <c r="C70" s="5">
        <v>56.31</v>
      </c>
      <c r="D70" s="5">
        <v>473.51</v>
      </c>
      <c r="E70" s="5">
        <v>495.83</v>
      </c>
      <c r="F70" s="13">
        <v>58.2</v>
      </c>
      <c r="G70" s="5">
        <f t="shared" si="0"/>
        <v>1083.8499999999999</v>
      </c>
      <c r="H70" s="13">
        <f>3470/G102*G70</f>
        <v>39.847472910896144</v>
      </c>
      <c r="I70" s="13">
        <f t="shared" si="1"/>
        <v>1123.6974729108961</v>
      </c>
      <c r="J70" s="5">
        <v>435.58</v>
      </c>
      <c r="K70" s="13">
        <f>1310/J102*J70</f>
        <v>17.012987012986976</v>
      </c>
      <c r="L70" s="13">
        <f t="shared" si="2"/>
        <v>452.59298701298695</v>
      </c>
      <c r="M70" s="13">
        <f t="shared" si="3"/>
        <v>1576.290459923883</v>
      </c>
      <c r="N70" s="23">
        <v>23</v>
      </c>
      <c r="O70" s="13">
        <f t="shared" si="4"/>
        <v>5.7111973185647935</v>
      </c>
      <c r="P70" s="13">
        <v>16.34</v>
      </c>
      <c r="Q70" s="13">
        <f t="shared" si="5"/>
        <v>22.051197318564792</v>
      </c>
      <c r="R70" s="13">
        <f t="shared" si="6"/>
        <v>0.88204789274259177</v>
      </c>
      <c r="S70" s="13">
        <f t="shared" si="7"/>
        <v>22.93</v>
      </c>
      <c r="T70" s="13">
        <f t="shared" si="8"/>
        <v>27.515999999999998</v>
      </c>
      <c r="U70" s="13"/>
      <c r="V70" s="3"/>
      <c r="W70" s="3"/>
    </row>
    <row r="71" spans="1:23" ht="15.75" x14ac:dyDescent="0.25">
      <c r="A71" s="6">
        <v>66</v>
      </c>
      <c r="B71" s="4" t="s">
        <v>42</v>
      </c>
      <c r="C71" s="5">
        <v>112.12</v>
      </c>
      <c r="D71" s="5">
        <v>525.99</v>
      </c>
      <c r="E71" s="5">
        <v>495.83</v>
      </c>
      <c r="F71" s="5">
        <v>65.98</v>
      </c>
      <c r="G71" s="5">
        <f t="shared" ref="G71:G82" si="9">C71+D71+E71+F71</f>
        <v>1199.92</v>
      </c>
      <c r="H71" s="13">
        <f>3470/G102*G71</f>
        <v>44.114757295975004</v>
      </c>
      <c r="I71" s="13">
        <f t="shared" ref="I71:I82" si="10">G71+H71</f>
        <v>1244.0347572959752</v>
      </c>
      <c r="J71" s="5">
        <v>435.58</v>
      </c>
      <c r="K71" s="13">
        <f>1310/J102*J71</f>
        <v>17.012987012986976</v>
      </c>
      <c r="L71" s="13">
        <f t="shared" ref="L71:L82" si="11">SUM(J71:K71)</f>
        <v>452.59298701298695</v>
      </c>
      <c r="M71" s="13">
        <f t="shared" ref="M71:M82" si="12">I71+L71</f>
        <v>1696.6277443089621</v>
      </c>
      <c r="N71" s="23">
        <v>24</v>
      </c>
      <c r="O71" s="13">
        <f t="shared" ref="O71:O82" si="13">M71/N71/12</f>
        <v>5.8910685566283405</v>
      </c>
      <c r="P71" s="13">
        <v>16.34</v>
      </c>
      <c r="Q71" s="13">
        <f t="shared" ref="Q71:Q101" si="14">O71+P71</f>
        <v>22.23106855662834</v>
      </c>
      <c r="R71" s="13">
        <f t="shared" ref="R71:R101" si="15">Q71*0.04</f>
        <v>0.88924274226513367</v>
      </c>
      <c r="S71" s="13">
        <f t="shared" ref="S71:S101" si="16">ROUND(Q71+R71,2)</f>
        <v>23.12</v>
      </c>
      <c r="T71" s="13">
        <f t="shared" si="8"/>
        <v>27.744</v>
      </c>
      <c r="U71" s="13"/>
      <c r="V71" s="3"/>
      <c r="W71" s="3"/>
    </row>
    <row r="72" spans="1:23" ht="15.75" x14ac:dyDescent="0.25">
      <c r="A72" s="6">
        <v>67</v>
      </c>
      <c r="B72" s="4" t="s">
        <v>43</v>
      </c>
      <c r="C72" s="5">
        <v>84.59</v>
      </c>
      <c r="D72" s="5">
        <v>893.09</v>
      </c>
      <c r="E72" s="13">
        <v>824.6</v>
      </c>
      <c r="F72" s="5">
        <v>128.37</v>
      </c>
      <c r="G72" s="5">
        <f t="shared" si="9"/>
        <v>1930.65</v>
      </c>
      <c r="H72" s="13">
        <f>3470/G102*G72</f>
        <v>70.979862135370809</v>
      </c>
      <c r="I72" s="13">
        <f t="shared" si="10"/>
        <v>2001.6298621353708</v>
      </c>
      <c r="J72" s="5">
        <v>435.58</v>
      </c>
      <c r="K72" s="13">
        <f>1310/J102*J72</f>
        <v>17.012987012986976</v>
      </c>
      <c r="L72" s="13">
        <f t="shared" si="11"/>
        <v>452.59298701298695</v>
      </c>
      <c r="M72" s="13">
        <f t="shared" si="12"/>
        <v>2454.2228491483579</v>
      </c>
      <c r="N72" s="23">
        <v>76</v>
      </c>
      <c r="O72" s="13">
        <f t="shared" si="13"/>
        <v>2.6910338258205679</v>
      </c>
      <c r="P72" s="13">
        <v>16.34</v>
      </c>
      <c r="Q72" s="13">
        <f t="shared" si="14"/>
        <v>19.031033825820568</v>
      </c>
      <c r="R72" s="13">
        <f t="shared" si="15"/>
        <v>0.7612413530328227</v>
      </c>
      <c r="S72" s="13">
        <f t="shared" si="16"/>
        <v>19.79</v>
      </c>
      <c r="T72" s="13">
        <f t="shared" ref="T72:T101" si="17">S72*1.2</f>
        <v>23.747999999999998</v>
      </c>
      <c r="U72" s="13"/>
      <c r="V72" s="3"/>
      <c r="W72" s="3"/>
    </row>
    <row r="73" spans="1:23" ht="15.75" x14ac:dyDescent="0.25">
      <c r="A73" s="6">
        <v>68</v>
      </c>
      <c r="B73" s="4" t="s">
        <v>44</v>
      </c>
      <c r="C73" s="5">
        <v>56.44</v>
      </c>
      <c r="D73" s="5">
        <v>797.14</v>
      </c>
      <c r="E73" s="13">
        <v>824.6</v>
      </c>
      <c r="F73" s="5">
        <v>116.74</v>
      </c>
      <c r="G73" s="5">
        <f t="shared" si="9"/>
        <v>1794.9199999999998</v>
      </c>
      <c r="H73" s="13">
        <f>3470/G102*G73</f>
        <v>65.989782790262211</v>
      </c>
      <c r="I73" s="13">
        <f t="shared" si="10"/>
        <v>1860.9097827902619</v>
      </c>
      <c r="J73" s="5">
        <v>435.58</v>
      </c>
      <c r="K73" s="13">
        <f>1310/J102*J73</f>
        <v>17.012987012986976</v>
      </c>
      <c r="L73" s="13">
        <f t="shared" si="11"/>
        <v>452.59298701298695</v>
      </c>
      <c r="M73" s="13">
        <f t="shared" si="12"/>
        <v>2313.5027698032491</v>
      </c>
      <c r="N73" s="23">
        <v>72</v>
      </c>
      <c r="O73" s="13">
        <f t="shared" si="13"/>
        <v>2.6776652428278349</v>
      </c>
      <c r="P73" s="13">
        <v>16.34</v>
      </c>
      <c r="Q73" s="13">
        <f t="shared" si="14"/>
        <v>19.017665242827835</v>
      </c>
      <c r="R73" s="13">
        <f t="shared" si="15"/>
        <v>0.76070660971311344</v>
      </c>
      <c r="S73" s="13">
        <f t="shared" si="16"/>
        <v>19.78</v>
      </c>
      <c r="T73" s="13">
        <f t="shared" si="17"/>
        <v>23.736000000000001</v>
      </c>
      <c r="U73" s="13"/>
      <c r="V73" s="3"/>
      <c r="W73" s="3"/>
    </row>
    <row r="74" spans="1:23" ht="15.75" x14ac:dyDescent="0.25">
      <c r="A74" s="6">
        <v>69</v>
      </c>
      <c r="B74" s="4" t="s">
        <v>45</v>
      </c>
      <c r="C74" s="5">
        <v>56.44</v>
      </c>
      <c r="D74" s="5">
        <v>508.36</v>
      </c>
      <c r="E74" s="5">
        <v>535.41999999999996</v>
      </c>
      <c r="F74" s="5">
        <v>62.09</v>
      </c>
      <c r="G74" s="5">
        <f t="shared" si="9"/>
        <v>1162.3099999999997</v>
      </c>
      <c r="H74" s="13">
        <f>3470/G102*G74</f>
        <v>42.732035096243656</v>
      </c>
      <c r="I74" s="13">
        <f t="shared" si="10"/>
        <v>1205.0420350962434</v>
      </c>
      <c r="J74" s="5">
        <v>435.58</v>
      </c>
      <c r="K74" s="13">
        <f>1310/J102*J74</f>
        <v>17.012987012986976</v>
      </c>
      <c r="L74" s="13">
        <f t="shared" si="11"/>
        <v>452.59298701298695</v>
      </c>
      <c r="M74" s="13">
        <f t="shared" si="12"/>
        <v>1657.6350221092302</v>
      </c>
      <c r="N74" s="23">
        <v>118</v>
      </c>
      <c r="O74" s="13">
        <f t="shared" si="13"/>
        <v>1.1706462020545412</v>
      </c>
      <c r="P74" s="13">
        <v>16.34</v>
      </c>
      <c r="Q74" s="13">
        <f t="shared" si="14"/>
        <v>17.510646202054541</v>
      </c>
      <c r="R74" s="13">
        <f t="shared" si="15"/>
        <v>0.70042584808218167</v>
      </c>
      <c r="S74" s="13">
        <f t="shared" si="16"/>
        <v>18.21</v>
      </c>
      <c r="T74" s="13">
        <f t="shared" si="17"/>
        <v>21.852</v>
      </c>
      <c r="U74" s="13"/>
      <c r="V74" s="3"/>
      <c r="W74" s="3"/>
    </row>
    <row r="75" spans="1:23" ht="15.75" x14ac:dyDescent="0.25">
      <c r="A75" s="6">
        <v>70</v>
      </c>
      <c r="B75" s="4" t="s">
        <v>46</v>
      </c>
      <c r="C75" s="5">
        <v>84.34</v>
      </c>
      <c r="D75" s="13">
        <v>534.6</v>
      </c>
      <c r="E75" s="5">
        <v>489.58</v>
      </c>
      <c r="F75" s="5">
        <v>65.959999999999994</v>
      </c>
      <c r="G75" s="5">
        <f t="shared" si="9"/>
        <v>1174.48</v>
      </c>
      <c r="H75" s="13">
        <f>3470/G102*G75</f>
        <v>43.179462088286485</v>
      </c>
      <c r="I75" s="13">
        <f t="shared" si="10"/>
        <v>1217.6594620882865</v>
      </c>
      <c r="J75" s="5">
        <v>435.58</v>
      </c>
      <c r="K75" s="13">
        <f>1310/J102*J75</f>
        <v>17.012987012986976</v>
      </c>
      <c r="L75" s="13">
        <f t="shared" si="11"/>
        <v>452.59298701298695</v>
      </c>
      <c r="M75" s="13">
        <f t="shared" si="12"/>
        <v>1670.2524491012734</v>
      </c>
      <c r="N75" s="23">
        <v>33</v>
      </c>
      <c r="O75" s="13">
        <f t="shared" si="13"/>
        <v>4.2178092149022062</v>
      </c>
      <c r="P75" s="13">
        <v>16.34</v>
      </c>
      <c r="Q75" s="13">
        <f t="shared" si="14"/>
        <v>20.557809214902207</v>
      </c>
      <c r="R75" s="13">
        <f t="shared" si="15"/>
        <v>0.82231236859608825</v>
      </c>
      <c r="S75" s="13">
        <f t="shared" si="16"/>
        <v>21.38</v>
      </c>
      <c r="T75" s="13">
        <f t="shared" si="17"/>
        <v>25.655999999999999</v>
      </c>
      <c r="U75" s="13"/>
      <c r="V75" s="3"/>
      <c r="W75" s="3"/>
    </row>
    <row r="76" spans="1:23" ht="15.75" x14ac:dyDescent="0.25">
      <c r="A76" s="6">
        <v>71</v>
      </c>
      <c r="B76" s="4" t="s">
        <v>47</v>
      </c>
      <c r="C76" s="5">
        <v>56.44</v>
      </c>
      <c r="D76" s="5">
        <v>508.36</v>
      </c>
      <c r="E76" s="13">
        <v>225</v>
      </c>
      <c r="F76" s="5">
        <v>62.09</v>
      </c>
      <c r="G76" s="5">
        <f t="shared" si="9"/>
        <v>851.89</v>
      </c>
      <c r="H76" s="13">
        <f>3470/G102*G76</f>
        <v>31.319521795509818</v>
      </c>
      <c r="I76" s="13">
        <f t="shared" si="10"/>
        <v>883.20952179550977</v>
      </c>
      <c r="J76" s="5">
        <v>435.58</v>
      </c>
      <c r="K76" s="13">
        <f>1310/J102*J76</f>
        <v>17.012987012986976</v>
      </c>
      <c r="L76" s="13">
        <f t="shared" si="11"/>
        <v>452.59298701298695</v>
      </c>
      <c r="M76" s="13">
        <f t="shared" si="12"/>
        <v>1335.8025088084967</v>
      </c>
      <c r="N76" s="23">
        <v>75</v>
      </c>
      <c r="O76" s="13">
        <f t="shared" si="13"/>
        <v>1.4842250097872185</v>
      </c>
      <c r="P76" s="13">
        <v>16.34</v>
      </c>
      <c r="Q76" s="13">
        <f t="shared" si="14"/>
        <v>17.82422500978722</v>
      </c>
      <c r="R76" s="13">
        <f t="shared" si="15"/>
        <v>0.71296900039148881</v>
      </c>
      <c r="S76" s="13">
        <f t="shared" si="16"/>
        <v>18.54</v>
      </c>
      <c r="T76" s="13">
        <f t="shared" si="17"/>
        <v>22.247999999999998</v>
      </c>
      <c r="U76" s="13"/>
      <c r="V76" s="3"/>
      <c r="W76" s="3"/>
    </row>
    <row r="77" spans="1:23" ht="15.75" x14ac:dyDescent="0.25">
      <c r="A77" s="6">
        <v>72</v>
      </c>
      <c r="B77" s="4" t="s">
        <v>48</v>
      </c>
      <c r="C77" s="5">
        <v>84.59</v>
      </c>
      <c r="D77" s="5">
        <v>893.09</v>
      </c>
      <c r="E77" s="13">
        <v>824.6</v>
      </c>
      <c r="F77" s="5">
        <v>128.37</v>
      </c>
      <c r="G77" s="5">
        <f t="shared" si="9"/>
        <v>1930.65</v>
      </c>
      <c r="H77" s="13">
        <f>3470/G102*G77</f>
        <v>70.979862135370809</v>
      </c>
      <c r="I77" s="13">
        <f t="shared" si="10"/>
        <v>2001.6298621353708</v>
      </c>
      <c r="J77" s="5">
        <v>435.58</v>
      </c>
      <c r="K77" s="13">
        <f>1310/J102*J77</f>
        <v>17.012987012986976</v>
      </c>
      <c r="L77" s="13">
        <f t="shared" si="11"/>
        <v>452.59298701298695</v>
      </c>
      <c r="M77" s="13">
        <f t="shared" si="12"/>
        <v>2454.2228491483579</v>
      </c>
      <c r="N77" s="23">
        <v>68</v>
      </c>
      <c r="O77" s="13">
        <f t="shared" si="13"/>
        <v>3.0076260406229878</v>
      </c>
      <c r="P77" s="13">
        <v>16.34</v>
      </c>
      <c r="Q77" s="13">
        <f t="shared" si="14"/>
        <v>19.347626040622988</v>
      </c>
      <c r="R77" s="13">
        <f t="shared" si="15"/>
        <v>0.77390504162491958</v>
      </c>
      <c r="S77" s="13">
        <f t="shared" si="16"/>
        <v>20.12</v>
      </c>
      <c r="T77" s="13">
        <f t="shared" si="17"/>
        <v>24.144000000000002</v>
      </c>
      <c r="U77" s="13"/>
      <c r="V77" s="3"/>
      <c r="W77" s="3"/>
    </row>
    <row r="78" spans="1:23" ht="15.75" x14ac:dyDescent="0.25">
      <c r="A78" s="6">
        <v>73</v>
      </c>
      <c r="B78" s="4" t="s">
        <v>49</v>
      </c>
      <c r="C78" s="5">
        <v>85.22</v>
      </c>
      <c r="D78" s="5">
        <v>778.59</v>
      </c>
      <c r="E78" s="5">
        <v>535.41999999999996</v>
      </c>
      <c r="F78" s="5">
        <v>92.78</v>
      </c>
      <c r="G78" s="5">
        <f t="shared" si="9"/>
        <v>1492.01</v>
      </c>
      <c r="H78" s="13">
        <f>3470/G102*G78</f>
        <v>54.853372752489882</v>
      </c>
      <c r="I78" s="13">
        <f t="shared" si="10"/>
        <v>1546.8633727524898</v>
      </c>
      <c r="J78" s="5">
        <v>435.58</v>
      </c>
      <c r="K78" s="13">
        <f>1310/J102*J78</f>
        <v>17.012987012986976</v>
      </c>
      <c r="L78" s="13">
        <f t="shared" si="11"/>
        <v>452.59298701298695</v>
      </c>
      <c r="M78" s="13">
        <f t="shared" si="12"/>
        <v>1999.4563597654767</v>
      </c>
      <c r="N78" s="23">
        <v>76</v>
      </c>
      <c r="O78" s="13">
        <f t="shared" si="13"/>
        <v>2.1923863593919699</v>
      </c>
      <c r="P78" s="13">
        <v>16.34</v>
      </c>
      <c r="Q78" s="13">
        <f t="shared" si="14"/>
        <v>18.532386359391971</v>
      </c>
      <c r="R78" s="13">
        <f t="shared" si="15"/>
        <v>0.7412954543756789</v>
      </c>
      <c r="S78" s="13">
        <f t="shared" si="16"/>
        <v>19.27</v>
      </c>
      <c r="T78" s="13">
        <f t="shared" si="17"/>
        <v>23.123999999999999</v>
      </c>
      <c r="U78" s="13"/>
      <c r="V78" s="3"/>
      <c r="W78" s="3"/>
    </row>
    <row r="79" spans="1:23" ht="15.75" x14ac:dyDescent="0.25">
      <c r="A79" s="6">
        <v>74</v>
      </c>
      <c r="B79" s="4" t="s">
        <v>50</v>
      </c>
      <c r="C79" s="5">
        <v>56.44</v>
      </c>
      <c r="D79" s="5">
        <v>508.36</v>
      </c>
      <c r="E79" s="5">
        <v>535.41999999999996</v>
      </c>
      <c r="F79" s="5">
        <v>61.87</v>
      </c>
      <c r="G79" s="5">
        <f t="shared" si="9"/>
        <v>1162.0899999999997</v>
      </c>
      <c r="H79" s="13">
        <f>3470/G102*G79</f>
        <v>42.723946851523081</v>
      </c>
      <c r="I79" s="13">
        <f t="shared" si="10"/>
        <v>1204.8139468515228</v>
      </c>
      <c r="J79" s="5">
        <v>435.58</v>
      </c>
      <c r="K79" s="13">
        <f>1310/J102*J79</f>
        <v>17.012987012986976</v>
      </c>
      <c r="L79" s="13">
        <f t="shared" si="11"/>
        <v>452.59298701298695</v>
      </c>
      <c r="M79" s="13">
        <f t="shared" si="12"/>
        <v>1657.4069338645097</v>
      </c>
      <c r="N79" s="23">
        <v>13</v>
      </c>
      <c r="O79" s="13">
        <f t="shared" si="13"/>
        <v>10.624403422208395</v>
      </c>
      <c r="P79" s="13">
        <v>16.34</v>
      </c>
      <c r="Q79" s="13">
        <f t="shared" si="14"/>
        <v>26.964403422208395</v>
      </c>
      <c r="R79" s="13">
        <f t="shared" si="15"/>
        <v>1.0785761368883358</v>
      </c>
      <c r="S79" s="13">
        <f t="shared" si="16"/>
        <v>28.04</v>
      </c>
      <c r="T79" s="13">
        <f t="shared" si="17"/>
        <v>33.647999999999996</v>
      </c>
      <c r="U79" s="13"/>
      <c r="V79" s="3"/>
      <c r="W79" s="3"/>
    </row>
    <row r="80" spans="1:23" ht="15.75" x14ac:dyDescent="0.25">
      <c r="A80" s="6">
        <v>75</v>
      </c>
      <c r="B80" s="4" t="s">
        <v>51</v>
      </c>
      <c r="C80" s="5">
        <v>84.47</v>
      </c>
      <c r="D80" s="5">
        <v>569.46</v>
      </c>
      <c r="E80" s="5">
        <v>489.58</v>
      </c>
      <c r="F80" s="5">
        <v>69.510000000000005</v>
      </c>
      <c r="G80" s="5">
        <f t="shared" si="9"/>
        <v>1213.02</v>
      </c>
      <c r="H80" s="13">
        <f>3470/G102*G80</f>
        <v>44.596375504336613</v>
      </c>
      <c r="I80" s="13">
        <f t="shared" si="10"/>
        <v>1257.6163755043367</v>
      </c>
      <c r="J80" s="5">
        <v>435.58</v>
      </c>
      <c r="K80" s="13">
        <f>1310/J102*J80</f>
        <v>17.012987012986976</v>
      </c>
      <c r="L80" s="13">
        <f t="shared" si="11"/>
        <v>452.59298701298695</v>
      </c>
      <c r="M80" s="13">
        <f t="shared" si="12"/>
        <v>1710.2093625173236</v>
      </c>
      <c r="N80" s="23">
        <v>8</v>
      </c>
      <c r="O80" s="13">
        <f t="shared" si="13"/>
        <v>17.814680859555455</v>
      </c>
      <c r="P80" s="13">
        <v>16.34</v>
      </c>
      <c r="Q80" s="13">
        <f t="shared" si="14"/>
        <v>34.154680859555455</v>
      </c>
      <c r="R80" s="13">
        <f t="shared" si="15"/>
        <v>1.3661872343822183</v>
      </c>
      <c r="S80" s="13">
        <f t="shared" si="16"/>
        <v>35.520000000000003</v>
      </c>
      <c r="T80" s="13">
        <f t="shared" si="17"/>
        <v>42.624000000000002</v>
      </c>
      <c r="U80" s="13">
        <v>38.07</v>
      </c>
      <c r="V80" s="3"/>
      <c r="W80" s="16"/>
    </row>
    <row r="81" spans="1:23" ht="15.75" x14ac:dyDescent="0.25">
      <c r="A81" s="6">
        <v>76</v>
      </c>
      <c r="B81" s="4" t="s">
        <v>52</v>
      </c>
      <c r="C81" s="5">
        <v>56.44</v>
      </c>
      <c r="D81" s="5">
        <v>508.36</v>
      </c>
      <c r="E81" s="5">
        <v>516.66999999999996</v>
      </c>
      <c r="F81" s="5">
        <v>62.09</v>
      </c>
      <c r="G81" s="5">
        <f t="shared" si="9"/>
        <v>1143.5599999999997</v>
      </c>
      <c r="H81" s="13">
        <f>3470/G102*G81</f>
        <v>42.042696057558132</v>
      </c>
      <c r="I81" s="13">
        <f t="shared" si="10"/>
        <v>1185.6026960575578</v>
      </c>
      <c r="J81" s="5">
        <v>435.58</v>
      </c>
      <c r="K81" s="13">
        <f>1310/J102*J81</f>
        <v>17.012987012986976</v>
      </c>
      <c r="L81" s="13">
        <f t="shared" si="11"/>
        <v>452.59298701298695</v>
      </c>
      <c r="M81" s="13">
        <f t="shared" si="12"/>
        <v>1638.1956830705446</v>
      </c>
      <c r="N81" s="23">
        <v>65</v>
      </c>
      <c r="O81" s="13">
        <f t="shared" si="13"/>
        <v>2.1002508757314673</v>
      </c>
      <c r="P81" s="13">
        <v>16.34</v>
      </c>
      <c r="Q81" s="13">
        <f t="shared" si="14"/>
        <v>18.440250875731468</v>
      </c>
      <c r="R81" s="13">
        <f t="shared" si="15"/>
        <v>0.7376100350292587</v>
      </c>
      <c r="S81" s="13">
        <f t="shared" si="16"/>
        <v>19.18</v>
      </c>
      <c r="T81" s="13">
        <f t="shared" si="17"/>
        <v>23.015999999999998</v>
      </c>
      <c r="U81" s="13"/>
      <c r="V81" s="3"/>
      <c r="W81" s="3"/>
    </row>
    <row r="82" spans="1:23" ht="15.75" x14ac:dyDescent="0.25">
      <c r="A82" s="6">
        <v>77</v>
      </c>
      <c r="B82" s="4" t="s">
        <v>53</v>
      </c>
      <c r="C82" s="5">
        <v>84.47</v>
      </c>
      <c r="D82" s="5">
        <v>569.46</v>
      </c>
      <c r="E82" s="5">
        <v>535.41999999999996</v>
      </c>
      <c r="F82" s="5">
        <v>69.849999999999994</v>
      </c>
      <c r="G82" s="5">
        <f t="shared" si="9"/>
        <v>1259.1999999999998</v>
      </c>
      <c r="H82" s="13">
        <f>3470/G102*G82</f>
        <v>46.294171600683136</v>
      </c>
      <c r="I82" s="13">
        <f t="shared" si="10"/>
        <v>1305.4941716006829</v>
      </c>
      <c r="J82" s="5">
        <v>435.58</v>
      </c>
      <c r="K82" s="13">
        <f>1310/J102*J82</f>
        <v>17.012987012986976</v>
      </c>
      <c r="L82" s="13">
        <f t="shared" si="11"/>
        <v>452.59298701298695</v>
      </c>
      <c r="M82" s="13">
        <f t="shared" si="12"/>
        <v>1758.0871586136698</v>
      </c>
      <c r="N82" s="23">
        <v>27</v>
      </c>
      <c r="O82" s="13">
        <f t="shared" si="13"/>
        <v>5.4261949339928082</v>
      </c>
      <c r="P82" s="13">
        <v>16.34</v>
      </c>
      <c r="Q82" s="13">
        <f t="shared" si="14"/>
        <v>21.766194933992807</v>
      </c>
      <c r="R82" s="13">
        <f t="shared" si="15"/>
        <v>0.87064779735971232</v>
      </c>
      <c r="S82" s="13">
        <f t="shared" si="16"/>
        <v>22.64</v>
      </c>
      <c r="T82" s="13">
        <f t="shared" si="17"/>
        <v>27.167999999999999</v>
      </c>
      <c r="U82" s="13"/>
      <c r="V82" s="3"/>
    </row>
    <row r="83" spans="1:23" ht="15.75" x14ac:dyDescent="0.25">
      <c r="A83" s="6">
        <v>78</v>
      </c>
      <c r="B83" s="4" t="s">
        <v>72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3">
        <v>16</v>
      </c>
      <c r="O83" s="24">
        <v>0</v>
      </c>
      <c r="P83" s="13">
        <v>16.34</v>
      </c>
      <c r="Q83" s="13">
        <f t="shared" si="14"/>
        <v>16.34</v>
      </c>
      <c r="R83" s="13">
        <f t="shared" si="15"/>
        <v>0.65359999999999996</v>
      </c>
      <c r="S83" s="13">
        <f t="shared" si="16"/>
        <v>16.989999999999998</v>
      </c>
      <c r="T83" s="13">
        <f t="shared" si="17"/>
        <v>20.387999999999998</v>
      </c>
      <c r="U83" s="13"/>
      <c r="V83" s="3"/>
    </row>
    <row r="84" spans="1:23" ht="15.75" x14ac:dyDescent="0.25">
      <c r="A84" s="6">
        <v>79</v>
      </c>
      <c r="B84" s="4" t="s">
        <v>73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3">
        <v>3</v>
      </c>
      <c r="O84" s="24">
        <v>0</v>
      </c>
      <c r="P84" s="13">
        <v>16.34</v>
      </c>
      <c r="Q84" s="13">
        <f t="shared" si="14"/>
        <v>16.34</v>
      </c>
      <c r="R84" s="13">
        <f t="shared" si="15"/>
        <v>0.65359999999999996</v>
      </c>
      <c r="S84" s="13">
        <f t="shared" si="16"/>
        <v>16.989999999999998</v>
      </c>
      <c r="T84" s="13">
        <f t="shared" si="17"/>
        <v>20.387999999999998</v>
      </c>
      <c r="U84" s="13"/>
      <c r="V84" s="3"/>
    </row>
    <row r="85" spans="1:23" ht="15.75" x14ac:dyDescent="0.25">
      <c r="A85" s="6">
        <v>80</v>
      </c>
      <c r="B85" s="4" t="s">
        <v>74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3">
        <v>16</v>
      </c>
      <c r="O85" s="24">
        <v>0</v>
      </c>
      <c r="P85" s="13">
        <v>16.34</v>
      </c>
      <c r="Q85" s="13">
        <f t="shared" si="14"/>
        <v>16.34</v>
      </c>
      <c r="R85" s="13">
        <f t="shared" si="15"/>
        <v>0.65359999999999996</v>
      </c>
      <c r="S85" s="13">
        <f t="shared" si="16"/>
        <v>16.989999999999998</v>
      </c>
      <c r="T85" s="13">
        <f t="shared" si="17"/>
        <v>20.387999999999998</v>
      </c>
      <c r="U85" s="13"/>
      <c r="V85" s="3"/>
    </row>
    <row r="86" spans="1:23" ht="15.75" x14ac:dyDescent="0.25">
      <c r="A86" s="6">
        <v>81</v>
      </c>
      <c r="B86" s="4" t="s">
        <v>115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3">
        <v>8</v>
      </c>
      <c r="O86" s="24">
        <v>0</v>
      </c>
      <c r="P86" s="13">
        <v>16.34</v>
      </c>
      <c r="Q86" s="13">
        <f t="shared" si="14"/>
        <v>16.34</v>
      </c>
      <c r="R86" s="13">
        <f t="shared" si="15"/>
        <v>0.65359999999999996</v>
      </c>
      <c r="S86" s="13">
        <f t="shared" si="16"/>
        <v>16.989999999999998</v>
      </c>
      <c r="T86" s="13">
        <f t="shared" si="17"/>
        <v>20.387999999999998</v>
      </c>
      <c r="U86" s="13"/>
      <c r="V86" s="3"/>
    </row>
    <row r="87" spans="1:23" ht="15.75" x14ac:dyDescent="0.25">
      <c r="A87" s="6">
        <v>82</v>
      </c>
      <c r="B87" s="4" t="s">
        <v>116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3">
        <v>6</v>
      </c>
      <c r="O87" s="24">
        <v>0</v>
      </c>
      <c r="P87" s="13">
        <v>16.34</v>
      </c>
      <c r="Q87" s="13">
        <f t="shared" si="14"/>
        <v>16.34</v>
      </c>
      <c r="R87" s="13">
        <f t="shared" si="15"/>
        <v>0.65359999999999996</v>
      </c>
      <c r="S87" s="13">
        <f t="shared" si="16"/>
        <v>16.989999999999998</v>
      </c>
      <c r="T87" s="13">
        <f t="shared" si="17"/>
        <v>20.387999999999998</v>
      </c>
      <c r="U87" s="13"/>
      <c r="V87" s="3"/>
    </row>
    <row r="88" spans="1:23" ht="15.75" x14ac:dyDescent="0.25">
      <c r="A88" s="6">
        <v>83</v>
      </c>
      <c r="B88" s="4" t="s">
        <v>117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3">
        <v>0</v>
      </c>
      <c r="O88" s="24">
        <v>0</v>
      </c>
      <c r="P88" s="13">
        <v>16.34</v>
      </c>
      <c r="Q88" s="13">
        <f t="shared" si="14"/>
        <v>16.34</v>
      </c>
      <c r="R88" s="13">
        <f t="shared" si="15"/>
        <v>0.65359999999999996</v>
      </c>
      <c r="S88" s="13">
        <f t="shared" si="16"/>
        <v>16.989999999999998</v>
      </c>
      <c r="T88" s="13">
        <f t="shared" si="17"/>
        <v>20.387999999999998</v>
      </c>
      <c r="U88" s="13"/>
      <c r="V88" s="3"/>
    </row>
    <row r="89" spans="1:23" ht="15.75" x14ac:dyDescent="0.25">
      <c r="A89" s="6">
        <v>84</v>
      </c>
      <c r="B89" s="4" t="s">
        <v>75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3">
        <v>8</v>
      </c>
      <c r="O89" s="24">
        <v>0</v>
      </c>
      <c r="P89" s="13">
        <v>16.34</v>
      </c>
      <c r="Q89" s="13">
        <f t="shared" si="14"/>
        <v>16.34</v>
      </c>
      <c r="R89" s="13">
        <f t="shared" si="15"/>
        <v>0.65359999999999996</v>
      </c>
      <c r="S89" s="13">
        <f t="shared" si="16"/>
        <v>16.989999999999998</v>
      </c>
      <c r="T89" s="13">
        <f t="shared" si="17"/>
        <v>20.387999999999998</v>
      </c>
      <c r="U89" s="13"/>
      <c r="V89" s="3"/>
    </row>
    <row r="90" spans="1:23" ht="15.75" x14ac:dyDescent="0.25">
      <c r="A90" s="6">
        <v>85</v>
      </c>
      <c r="B90" s="4" t="s">
        <v>76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3">
        <v>13</v>
      </c>
      <c r="O90" s="24">
        <v>0</v>
      </c>
      <c r="P90" s="13">
        <v>16.34</v>
      </c>
      <c r="Q90" s="13">
        <f t="shared" si="14"/>
        <v>16.34</v>
      </c>
      <c r="R90" s="13">
        <f t="shared" si="15"/>
        <v>0.65359999999999996</v>
      </c>
      <c r="S90" s="13">
        <f t="shared" si="16"/>
        <v>16.989999999999998</v>
      </c>
      <c r="T90" s="13">
        <f t="shared" si="17"/>
        <v>20.387999999999998</v>
      </c>
      <c r="U90" s="13"/>
      <c r="V90" s="3"/>
    </row>
    <row r="91" spans="1:23" ht="15.75" x14ac:dyDescent="0.25">
      <c r="A91" s="6">
        <v>86</v>
      </c>
      <c r="B91" s="4" t="s">
        <v>77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3">
        <v>3</v>
      </c>
      <c r="O91" s="24">
        <v>0</v>
      </c>
      <c r="P91" s="13">
        <v>16.34</v>
      </c>
      <c r="Q91" s="13">
        <f t="shared" si="14"/>
        <v>16.34</v>
      </c>
      <c r="R91" s="13">
        <f t="shared" si="15"/>
        <v>0.65359999999999996</v>
      </c>
      <c r="S91" s="13">
        <f t="shared" si="16"/>
        <v>16.989999999999998</v>
      </c>
      <c r="T91" s="13">
        <f t="shared" si="17"/>
        <v>20.387999999999998</v>
      </c>
      <c r="U91" s="13"/>
      <c r="V91" s="3"/>
    </row>
    <row r="92" spans="1:23" ht="15.75" x14ac:dyDescent="0.25">
      <c r="A92" s="6">
        <v>87</v>
      </c>
      <c r="B92" s="4" t="s">
        <v>78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3">
        <v>8</v>
      </c>
      <c r="O92" s="24">
        <v>0</v>
      </c>
      <c r="P92" s="13">
        <v>16.34</v>
      </c>
      <c r="Q92" s="13">
        <f t="shared" si="14"/>
        <v>16.34</v>
      </c>
      <c r="R92" s="13">
        <f t="shared" si="15"/>
        <v>0.65359999999999996</v>
      </c>
      <c r="S92" s="13">
        <f t="shared" si="16"/>
        <v>16.989999999999998</v>
      </c>
      <c r="T92" s="13">
        <f t="shared" si="17"/>
        <v>20.387999999999998</v>
      </c>
      <c r="U92" s="13"/>
      <c r="V92" s="3"/>
    </row>
    <row r="93" spans="1:23" ht="15.75" x14ac:dyDescent="0.25">
      <c r="A93" s="6">
        <v>88</v>
      </c>
      <c r="B93" s="4" t="s">
        <v>118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3">
        <v>8</v>
      </c>
      <c r="O93" s="24">
        <v>0</v>
      </c>
      <c r="P93" s="13">
        <v>16.34</v>
      </c>
      <c r="Q93" s="13">
        <f t="shared" si="14"/>
        <v>16.34</v>
      </c>
      <c r="R93" s="13">
        <f t="shared" si="15"/>
        <v>0.65359999999999996</v>
      </c>
      <c r="S93" s="13">
        <f t="shared" si="16"/>
        <v>16.989999999999998</v>
      </c>
      <c r="T93" s="13">
        <f t="shared" si="17"/>
        <v>20.387999999999998</v>
      </c>
      <c r="U93" s="13"/>
      <c r="V93" s="3"/>
    </row>
    <row r="94" spans="1:23" ht="15.75" x14ac:dyDescent="0.25">
      <c r="A94" s="6">
        <v>89</v>
      </c>
      <c r="B94" s="4" t="s">
        <v>119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3">
        <v>1</v>
      </c>
      <c r="O94" s="24">
        <v>0</v>
      </c>
      <c r="P94" s="13">
        <v>16.34</v>
      </c>
      <c r="Q94" s="13">
        <f t="shared" si="14"/>
        <v>16.34</v>
      </c>
      <c r="R94" s="13">
        <f t="shared" si="15"/>
        <v>0.65359999999999996</v>
      </c>
      <c r="S94" s="13">
        <f t="shared" si="16"/>
        <v>16.989999999999998</v>
      </c>
      <c r="T94" s="13">
        <f t="shared" si="17"/>
        <v>20.387999999999998</v>
      </c>
      <c r="U94" s="13"/>
      <c r="V94" s="3"/>
    </row>
    <row r="95" spans="1:23" ht="15.75" x14ac:dyDescent="0.25">
      <c r="A95" s="6">
        <v>90</v>
      </c>
      <c r="B95" s="4" t="s">
        <v>79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3">
        <v>7</v>
      </c>
      <c r="O95" s="24">
        <v>0</v>
      </c>
      <c r="P95" s="13">
        <v>16.34</v>
      </c>
      <c r="Q95" s="13">
        <f t="shared" si="14"/>
        <v>16.34</v>
      </c>
      <c r="R95" s="13">
        <f t="shared" si="15"/>
        <v>0.65359999999999996</v>
      </c>
      <c r="S95" s="13">
        <f t="shared" si="16"/>
        <v>16.989999999999998</v>
      </c>
      <c r="T95" s="13">
        <f t="shared" si="17"/>
        <v>20.387999999999998</v>
      </c>
      <c r="U95" s="13"/>
      <c r="V95" s="3"/>
    </row>
    <row r="96" spans="1:23" ht="15.75" x14ac:dyDescent="0.25">
      <c r="A96" s="6">
        <v>91</v>
      </c>
      <c r="B96" s="4" t="s">
        <v>80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3">
        <v>10</v>
      </c>
      <c r="O96" s="24">
        <v>0</v>
      </c>
      <c r="P96" s="13">
        <v>16.34</v>
      </c>
      <c r="Q96" s="13">
        <f t="shared" si="14"/>
        <v>16.34</v>
      </c>
      <c r="R96" s="13">
        <f t="shared" si="15"/>
        <v>0.65359999999999996</v>
      </c>
      <c r="S96" s="13">
        <f t="shared" si="16"/>
        <v>16.989999999999998</v>
      </c>
      <c r="T96" s="13">
        <f t="shared" si="17"/>
        <v>20.387999999999998</v>
      </c>
      <c r="U96" s="13"/>
      <c r="V96" s="3"/>
    </row>
    <row r="97" spans="1:24" ht="15.75" x14ac:dyDescent="0.25">
      <c r="A97" s="6">
        <v>92</v>
      </c>
      <c r="B97" s="4" t="s">
        <v>81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3">
        <v>10</v>
      </c>
      <c r="O97" s="24">
        <v>0</v>
      </c>
      <c r="P97" s="13">
        <v>16.34</v>
      </c>
      <c r="Q97" s="13">
        <f t="shared" si="14"/>
        <v>16.34</v>
      </c>
      <c r="R97" s="13">
        <f t="shared" si="15"/>
        <v>0.65359999999999996</v>
      </c>
      <c r="S97" s="13">
        <f t="shared" si="16"/>
        <v>16.989999999999998</v>
      </c>
      <c r="T97" s="13">
        <f t="shared" si="17"/>
        <v>20.387999999999998</v>
      </c>
      <c r="U97" s="13"/>
      <c r="V97" s="3"/>
    </row>
    <row r="98" spans="1:24" ht="15.75" x14ac:dyDescent="0.25">
      <c r="A98" s="6">
        <v>93</v>
      </c>
      <c r="B98" s="4" t="s">
        <v>82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3">
        <v>7</v>
      </c>
      <c r="O98" s="24">
        <v>0</v>
      </c>
      <c r="P98" s="13">
        <v>16.34</v>
      </c>
      <c r="Q98" s="13">
        <f t="shared" si="14"/>
        <v>16.34</v>
      </c>
      <c r="R98" s="13">
        <f t="shared" si="15"/>
        <v>0.65359999999999996</v>
      </c>
      <c r="S98" s="13">
        <f t="shared" si="16"/>
        <v>16.989999999999998</v>
      </c>
      <c r="T98" s="13">
        <f t="shared" si="17"/>
        <v>20.387999999999998</v>
      </c>
      <c r="U98" s="13"/>
      <c r="V98" s="3"/>
    </row>
    <row r="99" spans="1:24" ht="15.75" x14ac:dyDescent="0.25">
      <c r="A99" s="6">
        <v>94</v>
      </c>
      <c r="B99" s="4" t="s">
        <v>83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3">
        <v>7</v>
      </c>
      <c r="O99" s="24">
        <v>0</v>
      </c>
      <c r="P99" s="13">
        <v>16.34</v>
      </c>
      <c r="Q99" s="13">
        <f t="shared" si="14"/>
        <v>16.34</v>
      </c>
      <c r="R99" s="13">
        <f t="shared" si="15"/>
        <v>0.65359999999999996</v>
      </c>
      <c r="S99" s="13">
        <f t="shared" si="16"/>
        <v>16.989999999999998</v>
      </c>
      <c r="T99" s="13">
        <f t="shared" si="17"/>
        <v>20.387999999999998</v>
      </c>
      <c r="U99" s="13"/>
      <c r="V99" s="3"/>
    </row>
    <row r="100" spans="1:24" ht="15.75" x14ac:dyDescent="0.25">
      <c r="A100" s="6">
        <v>95</v>
      </c>
      <c r="B100" s="4" t="s">
        <v>84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3">
        <v>7</v>
      </c>
      <c r="O100" s="24">
        <v>0</v>
      </c>
      <c r="P100" s="13">
        <v>16.34</v>
      </c>
      <c r="Q100" s="13">
        <f t="shared" si="14"/>
        <v>16.34</v>
      </c>
      <c r="R100" s="13">
        <f t="shared" si="15"/>
        <v>0.65359999999999996</v>
      </c>
      <c r="S100" s="13">
        <f t="shared" si="16"/>
        <v>16.989999999999998</v>
      </c>
      <c r="T100" s="13">
        <f t="shared" si="17"/>
        <v>20.387999999999998</v>
      </c>
      <c r="U100" s="13"/>
      <c r="V100" s="3"/>
    </row>
    <row r="101" spans="1:24" ht="15.75" x14ac:dyDescent="0.25">
      <c r="A101" s="6">
        <v>96</v>
      </c>
      <c r="B101" s="4" t="s">
        <v>85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3">
        <v>12</v>
      </c>
      <c r="O101" s="24">
        <v>0</v>
      </c>
      <c r="P101" s="13">
        <v>16.34</v>
      </c>
      <c r="Q101" s="13">
        <f t="shared" si="14"/>
        <v>16.34</v>
      </c>
      <c r="R101" s="13">
        <f t="shared" si="15"/>
        <v>0.65359999999999996</v>
      </c>
      <c r="S101" s="13">
        <f t="shared" si="16"/>
        <v>16.989999999999998</v>
      </c>
      <c r="T101" s="13">
        <f t="shared" si="17"/>
        <v>20.387999999999998</v>
      </c>
      <c r="U101" s="13"/>
      <c r="V101" s="3"/>
    </row>
    <row r="102" spans="1:24" ht="15.75" x14ac:dyDescent="0.25">
      <c r="A102" s="6"/>
      <c r="B102" s="4" t="s">
        <v>61</v>
      </c>
      <c r="C102" s="5">
        <f>SUM(C6:C101)</f>
        <v>6020.7100000000009</v>
      </c>
      <c r="D102" s="5">
        <f>SUM(D6:D101)</f>
        <v>43644.629999999983</v>
      </c>
      <c r="E102" s="5">
        <f>SUM(E6:E101)</f>
        <v>39186.119999999966</v>
      </c>
      <c r="F102" s="5">
        <f>SUM(F6:F101)</f>
        <v>5532.43</v>
      </c>
      <c r="G102" s="5">
        <f>C102+D102+E102+F102</f>
        <v>94383.889999999956</v>
      </c>
      <c r="H102" s="13">
        <f t="shared" ref="H102:N102" si="18">SUM(H6:H101)</f>
        <v>3470.0000000000009</v>
      </c>
      <c r="I102" s="13">
        <f t="shared" si="18"/>
        <v>97853.889999999941</v>
      </c>
      <c r="J102" s="5">
        <f t="shared" si="18"/>
        <v>33539.660000000069</v>
      </c>
      <c r="K102" s="13">
        <f t="shared" si="18"/>
        <v>1309.9999999999968</v>
      </c>
      <c r="L102" s="13">
        <f t="shared" si="18"/>
        <v>34849.660000000011</v>
      </c>
      <c r="M102" s="13">
        <f t="shared" si="18"/>
        <v>132703.54999999996</v>
      </c>
      <c r="N102" s="5">
        <f t="shared" si="18"/>
        <v>4606</v>
      </c>
      <c r="O102" s="13"/>
      <c r="P102" s="13"/>
      <c r="Q102" s="13"/>
      <c r="R102" s="13"/>
      <c r="S102" s="13"/>
      <c r="T102" s="13"/>
      <c r="U102" s="13"/>
      <c r="V102" s="3"/>
      <c r="X102" s="7"/>
    </row>
    <row r="103" spans="1:24" ht="27" customHeight="1" x14ac:dyDescent="0.25">
      <c r="A103" s="8"/>
      <c r="B103" s="9"/>
      <c r="C103" s="10"/>
      <c r="D103" s="10"/>
      <c r="E103" s="10"/>
      <c r="F103" s="10"/>
      <c r="G103" s="10"/>
      <c r="H103" s="14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</row>
    <row r="104" spans="1:24" ht="15.75" x14ac:dyDescent="0.25">
      <c r="A104" s="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5"/>
      <c r="N104" s="1"/>
      <c r="O104" s="1"/>
      <c r="P104" s="1"/>
      <c r="Q104" s="1"/>
      <c r="R104" s="1"/>
      <c r="S104" s="1"/>
      <c r="T104" s="1"/>
      <c r="U104" s="1"/>
    </row>
    <row r="105" spans="1:24" ht="15.75" x14ac:dyDescent="0.25">
      <c r="A105" s="8"/>
      <c r="B105" s="9"/>
      <c r="C105" s="10"/>
      <c r="D105" s="10"/>
      <c r="E105" s="10"/>
      <c r="F105" s="10"/>
      <c r="G105" s="10"/>
      <c r="H105" s="10"/>
      <c r="I105" s="11"/>
      <c r="J105" s="11"/>
      <c r="K105" s="11"/>
      <c r="L105" s="11"/>
      <c r="M105" s="12"/>
      <c r="N105" s="11"/>
      <c r="O105" s="11"/>
      <c r="P105" s="11"/>
      <c r="Q105" s="11"/>
      <c r="R105" s="11"/>
      <c r="S105" s="11"/>
      <c r="T105" s="11"/>
      <c r="U105" s="11"/>
    </row>
    <row r="106" spans="1:24" ht="15.75" x14ac:dyDescent="0.25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4" ht="15.75" x14ac:dyDescent="0.2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5"/>
      <c r="N107" s="1"/>
      <c r="O107" s="15"/>
      <c r="P107" s="1"/>
      <c r="Q107" s="1"/>
      <c r="R107" s="1"/>
      <c r="S107" s="1"/>
      <c r="T107" s="1"/>
      <c r="U107" s="1"/>
    </row>
  </sheetData>
  <mergeCells count="15">
    <mergeCell ref="A1:U1"/>
    <mergeCell ref="B3:H3"/>
    <mergeCell ref="A3:A4"/>
    <mergeCell ref="I3:I4"/>
    <mergeCell ref="L3:L4"/>
    <mergeCell ref="J3:K3"/>
    <mergeCell ref="M3:M4"/>
    <mergeCell ref="N3:N4"/>
    <mergeCell ref="O3:O4"/>
    <mergeCell ref="P3:P4"/>
    <mergeCell ref="Q3:Q4"/>
    <mergeCell ref="R3:R4"/>
    <mergeCell ref="S3:S4"/>
    <mergeCell ref="T3:T4"/>
    <mergeCell ref="U3:U4"/>
  </mergeCells>
  <pageMargins left="0.47244094488188981" right="0.70866141732283472" top="0.74803149606299213" bottom="0.74803149606299213" header="0.31496062992125984" footer="0.31496062992125984"/>
  <pageSetup paperSize="9" scale="44" orientation="landscape" horizontalDpi="180" verticalDpi="180" r:id="rId1"/>
  <rowBreaks count="1" manualBreakCount="1">
    <brk id="45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Абон.плата</vt:lpstr>
      <vt:lpstr>Абон.плата!Область_печати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2024-05-15T07:07:59Z</dcterms:modified>
</cp:coreProperties>
</file>