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750" windowWidth="20520" windowHeight="8355"/>
  </bookViews>
  <sheets>
    <sheet name="5.1" sheetId="2" r:id="rId1"/>
  </sheets>
  <definedNames>
    <definedName name="_xlnm.Print_Area" localSheetId="0">'5.1'!$A$1:$AB$101</definedName>
  </definedNames>
  <calcPr calcId="144525"/>
</workbook>
</file>

<file path=xl/calcChain.xml><?xml version="1.0" encoding="utf-8"?>
<calcChain xmlns="http://schemas.openxmlformats.org/spreadsheetml/2006/main">
  <c r="T48" i="2" l="1"/>
  <c r="T49" i="2"/>
  <c r="T50" i="2"/>
  <c r="T51" i="2"/>
  <c r="T52" i="2"/>
  <c r="T53" i="2"/>
  <c r="T54" i="2"/>
  <c r="Z54" i="2" s="1"/>
  <c r="Y54" i="2" l="1"/>
  <c r="Y48" i="2" l="1"/>
  <c r="S48" i="2" l="1"/>
  <c r="M54" i="2" l="1"/>
  <c r="M53" i="2"/>
  <c r="N52" i="2"/>
  <c r="N51" i="2"/>
  <c r="M50" i="2"/>
  <c r="N49" i="2"/>
  <c r="M48" i="2"/>
  <c r="K55" i="2"/>
  <c r="L55" i="2"/>
  <c r="O55" i="2"/>
  <c r="N55" i="2" l="1"/>
  <c r="M55" i="2"/>
  <c r="I23" i="2"/>
  <c r="J23" i="2"/>
  <c r="J22" i="2"/>
  <c r="I22" i="2"/>
  <c r="E24" i="2"/>
  <c r="F24" i="2"/>
  <c r="G24" i="2"/>
  <c r="H24" i="2"/>
  <c r="K24" i="2"/>
  <c r="L24" i="2"/>
  <c r="M24" i="2"/>
  <c r="N24" i="2"/>
  <c r="O24" i="2"/>
  <c r="D24" i="2"/>
  <c r="O23" i="2"/>
  <c r="O22" i="2"/>
  <c r="J24" i="2" l="1"/>
  <c r="I24" i="2"/>
  <c r="X55" i="2" l="1"/>
  <c r="W55" i="2"/>
  <c r="V55" i="2" l="1"/>
  <c r="U55" i="2"/>
  <c r="R55" i="2"/>
  <c r="D55" i="2"/>
  <c r="D66" i="2" s="1"/>
  <c r="D45" i="2"/>
  <c r="S45" i="2"/>
  <c r="T45" i="2"/>
  <c r="U45" i="2"/>
  <c r="V45" i="2"/>
  <c r="W45" i="2"/>
  <c r="X45" i="2"/>
  <c r="Y45" i="2"/>
  <c r="Z45" i="2"/>
  <c r="R45" i="2"/>
  <c r="E45" i="2"/>
  <c r="F45" i="2"/>
  <c r="G45" i="2"/>
  <c r="H45" i="2"/>
  <c r="K45" i="2"/>
  <c r="K66" i="2" s="1"/>
  <c r="P45" i="2"/>
  <c r="J45" i="2"/>
  <c r="I45" i="2"/>
  <c r="P35" i="2" l="1"/>
  <c r="J48" i="2"/>
  <c r="T55" i="2" l="1"/>
  <c r="Y50" i="2"/>
  <c r="Y51" i="2"/>
  <c r="Y52" i="2"/>
  <c r="Y53" i="2"/>
  <c r="Z53" i="2" l="1"/>
  <c r="Z51" i="2"/>
  <c r="Z52" i="2"/>
  <c r="Z50" i="2"/>
  <c r="S51" i="2"/>
  <c r="S52" i="2"/>
  <c r="S53" i="2"/>
  <c r="S54" i="2"/>
  <c r="I51" i="2"/>
  <c r="J51" i="2"/>
  <c r="I52" i="2"/>
  <c r="J52" i="2"/>
  <c r="I53" i="2"/>
  <c r="J53" i="2"/>
  <c r="I54" i="2"/>
  <c r="J54" i="2"/>
  <c r="I49" i="2"/>
  <c r="J49" i="2"/>
  <c r="I50" i="2"/>
  <c r="J50" i="2"/>
  <c r="J55" i="2" l="1"/>
  <c r="J66" i="2" s="1"/>
  <c r="W66" i="2"/>
  <c r="X66" i="2"/>
  <c r="S50" i="2" l="1"/>
  <c r="S49" i="2"/>
  <c r="S55" i="2" l="1"/>
  <c r="S66" i="2" l="1"/>
  <c r="S35" i="2"/>
  <c r="S36" i="2" s="1"/>
  <c r="Z48" i="2"/>
  <c r="Z49" i="2"/>
  <c r="S67" i="2" l="1"/>
  <c r="S98" i="2" s="1"/>
  <c r="Y49" i="2"/>
  <c r="Z55" i="2" l="1"/>
  <c r="Y55" i="2"/>
  <c r="P55" i="2" s="1"/>
  <c r="I48" i="2"/>
  <c r="I55" i="2" s="1"/>
  <c r="I66" i="2" s="1"/>
  <c r="D35" i="2" l="1"/>
  <c r="L35" i="2"/>
  <c r="M35" i="2"/>
  <c r="N35" i="2"/>
  <c r="O35" i="2"/>
  <c r="E55" i="2"/>
  <c r="F55" i="2"/>
  <c r="G55" i="2"/>
  <c r="H55" i="2"/>
  <c r="G66" i="2" l="1"/>
  <c r="G67" i="2" s="1"/>
  <c r="G98" i="2" s="1"/>
  <c r="F66" i="2"/>
  <c r="F67" i="2" s="1"/>
  <c r="F98" i="2" s="1"/>
  <c r="E66" i="2"/>
  <c r="E67" i="2" s="1"/>
  <c r="E98" i="2" s="1"/>
  <c r="H66" i="2"/>
  <c r="H67" i="2" s="1"/>
  <c r="H98" i="2" s="1"/>
  <c r="E35" i="2"/>
  <c r="E36" i="2" s="1"/>
  <c r="F35" i="2"/>
  <c r="F36" i="2" s="1"/>
  <c r="G35" i="2"/>
  <c r="G36" i="2" s="1"/>
  <c r="H35" i="2"/>
  <c r="H36" i="2" s="1"/>
  <c r="X67" i="2"/>
  <c r="W67" i="2"/>
  <c r="T66" i="2"/>
  <c r="T67" i="2" s="1"/>
  <c r="R66" i="2"/>
  <c r="V66" i="2"/>
  <c r="Z66" i="2"/>
  <c r="X35" i="2"/>
  <c r="V35" i="2"/>
  <c r="V36" i="2" s="1"/>
  <c r="T35" i="2"/>
  <c r="R35" i="2"/>
  <c r="D67" i="2"/>
  <c r="Y66" i="2"/>
  <c r="I67" i="2"/>
  <c r="J67" i="2"/>
  <c r="K67" i="2"/>
  <c r="U66" i="2"/>
  <c r="U67" i="2" s="1"/>
  <c r="X36" i="2"/>
  <c r="J87" i="2"/>
  <c r="J96" i="2" s="1"/>
  <c r="I87" i="2"/>
  <c r="I96" i="2" s="1"/>
  <c r="D87" i="2"/>
  <c r="D96" i="2" s="1"/>
  <c r="Z87" i="2"/>
  <c r="Z96" i="2" s="1"/>
  <c r="Y87" i="2"/>
  <c r="Y96" i="2" s="1"/>
  <c r="X87" i="2"/>
  <c r="X96" i="2" s="1"/>
  <c r="W87" i="2"/>
  <c r="W96" i="2" s="1"/>
  <c r="V87" i="2"/>
  <c r="V96" i="2" s="1"/>
  <c r="U87" i="2"/>
  <c r="U96" i="2" s="1"/>
  <c r="T87" i="2"/>
  <c r="T96" i="2" s="1"/>
  <c r="R87" i="2"/>
  <c r="R96" i="2" s="1"/>
  <c r="P87" i="2"/>
  <c r="P96" i="2" s="1"/>
  <c r="K87" i="2"/>
  <c r="K96" i="2" s="1"/>
  <c r="Q67" i="2"/>
  <c r="N45" i="2"/>
  <c r="N66" i="2" s="1"/>
  <c r="N96" i="2"/>
  <c r="N97" i="2" s="1"/>
  <c r="L45" i="2"/>
  <c r="L66" i="2" s="1"/>
  <c r="L96" i="2"/>
  <c r="L97" i="2" s="1"/>
  <c r="O45" i="2"/>
  <c r="O66" i="2" s="1"/>
  <c r="N62" i="2"/>
  <c r="K62" i="2"/>
  <c r="L62" i="2"/>
  <c r="M62" i="2"/>
  <c r="O62" i="2"/>
  <c r="R62" i="2"/>
  <c r="T62" i="2"/>
  <c r="U62" i="2"/>
  <c r="M96" i="2"/>
  <c r="M97" i="2" s="1"/>
  <c r="O96" i="2"/>
  <c r="O97" i="2" s="1"/>
  <c r="Y62" i="2"/>
  <c r="Z62" i="2"/>
  <c r="J62" i="2"/>
  <c r="P62" i="2"/>
  <c r="V62" i="2"/>
  <c r="D62" i="2"/>
  <c r="I62" i="2" s="1"/>
  <c r="M45" i="2"/>
  <c r="M66" i="2" s="1"/>
  <c r="L36" i="2" l="1"/>
  <c r="P66" i="2"/>
  <c r="O36" i="2"/>
  <c r="N36" i="2"/>
  <c r="M36" i="2"/>
  <c r="Y24" i="2"/>
  <c r="Y35" i="2" s="1"/>
  <c r="I35" i="2"/>
  <c r="J35" i="2"/>
  <c r="Z67" i="2"/>
  <c r="K35" i="2"/>
  <c r="U35" i="2"/>
  <c r="U36" i="2" s="1"/>
  <c r="U98" i="2" s="1"/>
  <c r="N67" i="2"/>
  <c r="N98" i="2" s="1"/>
  <c r="V67" i="2"/>
  <c r="V98" i="2" s="1"/>
  <c r="W35" i="2"/>
  <c r="W36" i="2" s="1"/>
  <c r="W98" i="2" s="1"/>
  <c r="X98" i="2"/>
  <c r="R67" i="2"/>
  <c r="T36" i="2"/>
  <c r="T98" i="2" s="1"/>
  <c r="R36" i="2"/>
  <c r="Z24" i="2"/>
  <c r="Z35" i="2" s="1"/>
  <c r="M67" i="2"/>
  <c r="M98" i="2" s="1"/>
  <c r="O67" i="2"/>
  <c r="O98" i="2" s="1"/>
  <c r="L67" i="2"/>
  <c r="L98" i="2" s="1"/>
  <c r="K36" i="2" l="1"/>
  <c r="K98" i="2" s="1"/>
  <c r="J36" i="2"/>
  <c r="J98" i="2" s="1"/>
  <c r="I36" i="2"/>
  <c r="I98" i="2" s="1"/>
  <c r="R98" i="2"/>
  <c r="P36" i="2"/>
  <c r="Z36" i="2"/>
  <c r="Z98" i="2" s="1"/>
  <c r="P67" i="2" l="1"/>
  <c r="Y36" i="2"/>
  <c r="Y67" i="2"/>
  <c r="Y98" i="2" l="1"/>
  <c r="D36" i="2" l="1"/>
  <c r="D98" i="2" s="1"/>
  <c r="P98" i="2" s="1"/>
</calcChain>
</file>

<file path=xl/sharedStrings.xml><?xml version="1.0" encoding="utf-8"?>
<sst xmlns="http://schemas.openxmlformats.org/spreadsheetml/2006/main" count="376" uniqueCount="155">
  <si>
    <t xml:space="preserve">(найменування ліцензіата) </t>
  </si>
  <si>
    <t>№ з/п</t>
  </si>
  <si>
    <t>Найменування заходів (пооб'єктно)</t>
  </si>
  <si>
    <t>Кількісний показник (одиниця виміру)</t>
  </si>
  <si>
    <t>Фінансовий план використання коштів на виконання інвестиційної програми за джерелами фінансування,                         тис. грн (без ПДВ)</t>
  </si>
  <si>
    <t>Кошти, що враховуються у структурі тарифів                                                                     тис. грн. (без ПДВ)</t>
  </si>
  <si>
    <t xml:space="preserve"> За способом виконання, тис. грн (без ПДВ)</t>
  </si>
  <si>
    <t>№ аркуша обґрунтовуючих матеріалів</t>
  </si>
  <si>
    <t>Економія паливно-енергетичних ресурсів                                       (тони умовного палива/прогнозний період)</t>
  </si>
  <si>
    <t>Економія паливно-енергетичних 
ресурсів (тис. грн.)</t>
  </si>
  <si>
    <t>Економія фонду заробітної плати,                                                                                 (тис. грн/рік)</t>
  </si>
  <si>
    <t>Економічні вигоди від зростання капіталізації основних                    фондів (збільшення амортизаційних відрахувань)                                                                      (тис.грн./рік)</t>
  </si>
  <si>
    <t>Планова вартість зворотних матеріалів, отриманих з демонтованого обладнання, (тис.грн.)</t>
  </si>
  <si>
    <t xml:space="preserve">Економічний ефект  за перший рік з урахуванням  вартості зворотніх матеріалів  (тис. грн.) ** </t>
  </si>
  <si>
    <t xml:space="preserve">Економічний ефект  за другий та наступні роки                               (тис. грн.) ** </t>
  </si>
  <si>
    <t xml:space="preserve">загальна сума </t>
  </si>
  <si>
    <t>господарський  (вартість                                            матеріальних ресурсів)</t>
  </si>
  <si>
    <t>підрядний</t>
  </si>
  <si>
    <t>І</t>
  </si>
  <si>
    <t>Виробництво теплової енергії</t>
  </si>
  <si>
    <t xml:space="preserve"> 1.1</t>
  </si>
  <si>
    <t xml:space="preserve">  1.1.1</t>
  </si>
  <si>
    <t>Заходи зі зниження питомих витрат, а також втрат ресурсів, з них:</t>
  </si>
  <si>
    <t>х </t>
  </si>
  <si>
    <t>Усього за підпунктом 1.1.1</t>
  </si>
  <si>
    <t>-</t>
  </si>
  <si>
    <t>Усього за пунктом 1.1</t>
  </si>
  <si>
    <t>Усього за розділом І</t>
  </si>
  <si>
    <t>ІІ</t>
  </si>
  <si>
    <t>Транспортування теплової енергії</t>
  </si>
  <si>
    <t xml:space="preserve"> 2.1</t>
  </si>
  <si>
    <t xml:space="preserve">  2.1.1</t>
  </si>
  <si>
    <t>Усього за підпунктом 2.1.1</t>
  </si>
  <si>
    <t>Усього за пунктом 2.1</t>
  </si>
  <si>
    <t xml:space="preserve">  2.2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</si>
  <si>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</si>
  <si>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 2.2.1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</si>
  <si>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</si>
  <si>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2.2.1</t>
  </si>
  <si>
    <t>Усього за пунктом 2.2</t>
  </si>
  <si>
    <t>Усього за розділом ІІ</t>
  </si>
  <si>
    <t>ІІІ</t>
  </si>
  <si>
    <t>Постачання теплової енергії</t>
  </si>
  <si>
    <t>Усього за розділом ІІІ</t>
  </si>
  <si>
    <t>Усього за інвестиційною програмою</t>
  </si>
  <si>
    <t>Примітки:</t>
  </si>
  <si>
    <t>* Суми витрат по заходах та економічний ефект від їх упровадження  при розрахунку строку окупності враховувати без ПДВ.</t>
  </si>
  <si>
    <t>** Складові розрахунку економічного ефекту від упровадження  заходів ураховувати без ПДВ.</t>
  </si>
  <si>
    <t>х</t>
  </si>
  <si>
    <t>Усього за пунктом 3.2</t>
  </si>
  <si>
    <t>Усього за підпунктом 3.2.5</t>
  </si>
  <si>
    <t>Інші заходи, з них:</t>
  </si>
  <si>
    <t xml:space="preserve"> 3.2.5</t>
  </si>
  <si>
    <t>Усього за підпунктом 3.2.4</t>
  </si>
  <si>
    <t xml:space="preserve">  3.2.4</t>
  </si>
  <si>
    <t>Усього за підпунктом 3.2.1</t>
  </si>
  <si>
    <t>Заходи щодо впровадження та розвитку інформаційних технологій, з них:</t>
  </si>
  <si>
    <t xml:space="preserve"> 3.2.1</t>
  </si>
  <si>
    <t>Усього за підпунктом 3.2.2</t>
  </si>
  <si>
    <t>Заходи щодо забезпечення технологічного та/або комерційного обліку ресурсів, з них:</t>
  </si>
  <si>
    <t xml:space="preserve"> 3.2.2</t>
  </si>
  <si>
    <t xml:space="preserve">  3.2</t>
  </si>
  <si>
    <t>4                                                                                   Продовження додатка 4</t>
  </si>
  <si>
    <t>Усього за пунктом 3.1</t>
  </si>
  <si>
    <t>Усього за підпунктом 3.1.3</t>
  </si>
  <si>
    <t xml:space="preserve">  3.1.3</t>
  </si>
  <si>
    <t>Усього за підпунктом 3.1.2</t>
  </si>
  <si>
    <t xml:space="preserve">  3.1.2 </t>
  </si>
  <si>
    <t>Усього за підпунктом 3.1.1</t>
  </si>
  <si>
    <t xml:space="preserve">  3.1.1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</si>
  <si>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</si>
  <si>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t xml:space="preserve"> 3.1</t>
  </si>
  <si>
    <t xml:space="preserve"> 2.2.3</t>
  </si>
  <si>
    <t xml:space="preserve"> 2.2.1</t>
  </si>
  <si>
    <t>Усього за підпунктом 2.1.2</t>
  </si>
  <si>
    <t xml:space="preserve">  2.1.2 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</si>
  <si>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</si>
  <si>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>Усього за пунктом 1.2</t>
  </si>
  <si>
    <t>Усього за підпунктом 1.2.3</t>
  </si>
  <si>
    <t xml:space="preserve"> 1.2.3</t>
  </si>
  <si>
    <t>Усього за підпунктом 1.2.1</t>
  </si>
  <si>
    <t xml:space="preserve"> 1.2.1</t>
  </si>
  <si>
    <t>Усього за підпунктом 1.2.2</t>
  </si>
  <si>
    <t xml:space="preserve"> 1.2.2</t>
  </si>
  <si>
    <t xml:space="preserve">  1.2</t>
  </si>
  <si>
    <t>Усього за підпунктом 1.1.3</t>
  </si>
  <si>
    <t xml:space="preserve">  1.1.3</t>
  </si>
  <si>
    <t>Усього за підпунктом 1.1.2</t>
  </si>
  <si>
    <t xml:space="preserve">  1.1.2</t>
  </si>
  <si>
    <t>виробничі інвестиції з прибутку</t>
  </si>
  <si>
    <t>амортизаційні відраху-вання</t>
  </si>
  <si>
    <t xml:space="preserve">ІV кв. </t>
  </si>
  <si>
    <t xml:space="preserve">ІІІ кв. </t>
  </si>
  <si>
    <t xml:space="preserve">ІІ кв. </t>
  </si>
  <si>
    <t xml:space="preserve">І кв. </t>
  </si>
  <si>
    <t>у тому числі:</t>
  </si>
  <si>
    <t>Вартість усунення аварії на ділянці, що підлягає заміні, тис.грн.</t>
  </si>
  <si>
    <t>Графік здійснення заходів та використання коштів на планований період, тис. грн. (без ПДВ)</t>
  </si>
  <si>
    <t xml:space="preserve"> Сума інших залучених коштів, що підлягає поверненню у планованому періоді,                                          тис. грн. (без ПДВ)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</si>
  <si>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</si>
  <si>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>Стан основного обладнання</t>
  </si>
  <si>
    <t>До впровадження заходу</t>
  </si>
  <si>
    <t>Після впровадження заходу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</si>
  <si>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
(1+(гр4-гр16) / гр17)*12</t>
    </r>
  </si>
  <si>
    <t xml:space="preserve">  1.2.4</t>
  </si>
  <si>
    <t>2.2.1.1</t>
  </si>
  <si>
    <t>2.2.1.2</t>
  </si>
  <si>
    <t>2.2.1.3</t>
  </si>
  <si>
    <t>2.2.1.5</t>
  </si>
  <si>
    <t>2.2.1.6</t>
  </si>
  <si>
    <t>2.2.1.7</t>
  </si>
  <si>
    <t>2.2.1.4</t>
  </si>
  <si>
    <t xml:space="preserve"> 1.2.5</t>
  </si>
  <si>
    <t>Усього за підпунктом 1.2.5</t>
  </si>
  <si>
    <t>Усього за підпунктом 2.2.3</t>
  </si>
  <si>
    <t>Сталеві труби в ізоляції з мінеральної вати. Термін експлуатації більше 26 років, ізоляція пошкоджена.</t>
  </si>
  <si>
    <t>Попередньоізольовані труби.</t>
  </si>
  <si>
    <r>
      <t>Економія паливно-енергетичних ресурсів                                       (тис.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/прогнозний період) (Коеф. Переводу 1.18)</t>
    </r>
  </si>
  <si>
    <t>Комунального підприємства "Глухівський тепловий район" Глухівської міської ради</t>
  </si>
  <si>
    <t xml:space="preserve">  2.1.3</t>
  </si>
  <si>
    <t>Усього за підпунктом 2.1.3</t>
  </si>
  <si>
    <t>Пояснення до фінансового плану використання коштів для виконання інвестиційної програми на 2024-2025 роки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</si>
  <si>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</si>
  <si>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t xml:space="preserve">Інші заходи з урахуванням:  </t>
  </si>
  <si>
    <t>1.2.1.1</t>
  </si>
  <si>
    <t>1.2.1.2</t>
  </si>
  <si>
    <t>Реконструкція котельні по вул. Пилипа-Орлика, 26  (заміна проточних теплогенераторів)</t>
  </si>
  <si>
    <t>Теплогенератор "ДІСКУС-100В" - 5 шт.</t>
  </si>
  <si>
    <t>Реконструкція котельні по вул. Пилипа-Орлика, 26  (заміна протипожежної аварійної сигналізації та систем автоматизації)</t>
  </si>
  <si>
    <t>Прилад приймально-контрольний "Orion NOVA S"</t>
  </si>
  <si>
    <t xml:space="preserve">Реконструкція розподільчої теплової мережі котельні по вул. Інститутська, 3 заміна ділянок теплової мережі </t>
  </si>
  <si>
    <t xml:space="preserve"> діаметр 159 мм 24 м/п в однотрубному вимірі</t>
  </si>
  <si>
    <t>Реконструкція розподільчої теплової мережі котельні по пров. Ушинського,2а заміна ділянок теплової мережі</t>
  </si>
  <si>
    <t xml:space="preserve"> діаметр 159 мм 86 м/п в однотрубному вимірі</t>
  </si>
  <si>
    <t>Реконструкція розподільчої теплової мережі котельні по вул. Ціолковського,3 заміна ділянок теплової мережі</t>
  </si>
  <si>
    <t xml:space="preserve"> діаметр 159 мм 48 м/п в однотрубному вимірі</t>
  </si>
  <si>
    <t>Реконструкція розподільчої теплової мережі котельні по вул. Ціолковського,5 заміна ділянок теплової мережі</t>
  </si>
  <si>
    <t xml:space="preserve"> діаметр 133 мм 80 м/п в однотрубному вимірі</t>
  </si>
  <si>
    <t>Реконструкція розподільчої теплової мережі котельні по вул. Ковпака, 7 заміна ділянок теплової мережі</t>
  </si>
  <si>
    <t xml:space="preserve"> діаметр 159 мм 84 м/п в однотрубному вимірі</t>
  </si>
  <si>
    <t>Реконструкція розподільчої теплової мережі котельні по вул. Київська, 24 заміна ділянок теплової мережі</t>
  </si>
  <si>
    <t xml:space="preserve"> діаметр 159 мм 80 м/п в однотрубному вимірі</t>
  </si>
  <si>
    <t>Реконструкція розподільчої теплової мережі котельні по вул. Пилипа Орлика, 26 заміна ділянок теплової мережі</t>
  </si>
  <si>
    <t xml:space="preserve"> діаметр 108 мм 30 м/п в однотрубному вимірі</t>
  </si>
  <si>
    <t>20</t>
  </si>
  <si>
    <t>38</t>
  </si>
  <si>
    <t>48</t>
  </si>
  <si>
    <t>59</t>
  </si>
  <si>
    <t>70</t>
  </si>
  <si>
    <t>82</t>
  </si>
  <si>
    <t>93</t>
  </si>
  <si>
    <t>103</t>
  </si>
  <si>
    <t>113</t>
  </si>
  <si>
    <t>Для внесення зауважень та пропозицій прохання звертатися за тел. 0544426113, або за адресою вул. Київська, 14 (приймальня)</t>
  </si>
  <si>
    <t>Комунальне підприємство «Глухівський тепловий район» Глухівської міської ради доводить до відома споживачів перелік заходів для виконання інвестиційної програми на 2024-2025 роки.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</si>
</sst>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г_р_н_._-;\-* #,##0.00\ _г_р_н_._-;_-* &quot;-&quot;??\ _г_р_н_._-;_-@_-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Calibri"/>
      <family val="2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2" fillId="0" borderId="0" xfId="3" applyFont="1" applyFill="1"/>
    <xf numFmtId="0" fontId="2" fillId="0" borderId="0" xfId="3" applyFont="1" applyFill="1" applyBorder="1"/>
    <xf numFmtId="0" fontId="2" fillId="0" borderId="0" xfId="3" applyFont="1" applyFill="1" applyAlignment="1">
      <alignment horizontal="center"/>
    </xf>
    <xf numFmtId="0" fontId="4" fillId="0" borderId="0" xfId="3" applyFont="1" applyFill="1" applyBorder="1" applyAlignment="1"/>
    <xf numFmtId="0" fontId="4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/>
    </xf>
    <xf numFmtId="2" fontId="4" fillId="0" borderId="0" xfId="3" applyNumberFormat="1" applyFont="1" applyFill="1" applyBorder="1" applyAlignment="1"/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vertical="center" wrapText="1"/>
    </xf>
    <xf numFmtId="0" fontId="7" fillId="0" borderId="0" xfId="3" applyFont="1" applyFill="1"/>
    <xf numFmtId="0" fontId="7" fillId="0" borderId="0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16" fontId="3" fillId="0" borderId="1" xfId="3" applyNumberFormat="1" applyFont="1" applyFill="1" applyBorder="1" applyAlignment="1">
      <alignment horizontal="center"/>
    </xf>
    <xf numFmtId="14" fontId="3" fillId="0" borderId="1" xfId="3" applyNumberFormat="1" applyFont="1" applyFill="1" applyBorder="1" applyAlignment="1">
      <alignment horizontal="center"/>
    </xf>
    <xf numFmtId="3" fontId="3" fillId="0" borderId="1" xfId="5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/>
    <xf numFmtId="0" fontId="5" fillId="0" borderId="0" xfId="3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2" fontId="2" fillId="0" borderId="0" xfId="3" applyNumberFormat="1" applyFont="1" applyFill="1" applyBorder="1"/>
    <xf numFmtId="2" fontId="3" fillId="0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/>
    </xf>
    <xf numFmtId="2" fontId="2" fillId="0" borderId="0" xfId="3" applyNumberFormat="1" applyFont="1" applyFill="1"/>
    <xf numFmtId="2" fontId="3" fillId="0" borderId="1" xfId="3" applyNumberFormat="1" applyFont="1" applyFill="1" applyBorder="1" applyAlignment="1">
      <alignment horizontal="center"/>
    </xf>
    <xf numFmtId="2" fontId="3" fillId="0" borderId="0" xfId="3" applyNumberFormat="1" applyFont="1" applyFill="1" applyBorder="1" applyAlignment="1">
      <alignment vertical="center" wrapText="1"/>
    </xf>
    <xf numFmtId="2" fontId="6" fillId="0" borderId="0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 applyProtection="1">
      <alignment horizontal="center" vertical="center"/>
    </xf>
    <xf numFmtId="4" fontId="3" fillId="0" borderId="1" xfId="3" applyNumberFormat="1" applyFont="1" applyFill="1" applyBorder="1" applyAlignment="1">
      <alignment horizontal="center" vertical="center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/>
    </xf>
    <xf numFmtId="4" fontId="3" fillId="0" borderId="1" xfId="3" applyNumberFormat="1" applyFont="1" applyFill="1" applyBorder="1" applyAlignment="1">
      <alignment horizontal="center"/>
    </xf>
    <xf numFmtId="4" fontId="3" fillId="0" borderId="1" xfId="5" applyNumberFormat="1" applyFont="1" applyFill="1" applyBorder="1" applyAlignment="1">
      <alignment horizontal="center" wrapText="1"/>
    </xf>
    <xf numFmtId="4" fontId="4" fillId="0" borderId="1" xfId="3" applyNumberFormat="1" applyFont="1" applyFill="1" applyBorder="1" applyAlignment="1"/>
    <xf numFmtId="4" fontId="3" fillId="0" borderId="1" xfId="3" applyNumberFormat="1" applyFont="1" applyFill="1" applyBorder="1" applyAlignment="1"/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3" fillId="0" borderId="1" xfId="3" applyNumberFormat="1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4" fillId="0" borderId="1" xfId="5" applyNumberFormat="1" applyFont="1" applyFill="1" applyBorder="1" applyAlignment="1">
      <alignment horizontal="center" vertical="center" wrapText="1"/>
    </xf>
    <xf numFmtId="2" fontId="3" fillId="0" borderId="3" xfId="6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center"/>
    </xf>
    <xf numFmtId="4" fontId="6" fillId="0" borderId="1" xfId="3" applyNumberFormat="1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center" vertical="center" wrapText="1"/>
    </xf>
    <xf numFmtId="0" fontId="6" fillId="0" borderId="0" xfId="3" applyFont="1" applyFill="1" applyBorder="1"/>
    <xf numFmtId="0" fontId="6" fillId="0" borderId="0" xfId="3" applyFont="1" applyFill="1"/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3" fontId="4" fillId="0" borderId="1" xfId="5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/>
    </xf>
    <xf numFmtId="4" fontId="6" fillId="0" borderId="1" xfId="3" applyNumberFormat="1" applyFont="1" applyFill="1" applyBorder="1" applyAlignment="1">
      <alignment horizontal="center"/>
    </xf>
    <xf numFmtId="4" fontId="6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3" fillId="0" borderId="1" xfId="3" applyNumberFormat="1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/>
    </xf>
    <xf numFmtId="4" fontId="6" fillId="0" borderId="1" xfId="3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2" borderId="2" xfId="4" applyNumberFormat="1" applyFont="1" applyFill="1" applyBorder="1" applyAlignment="1">
      <alignment horizontal="left" vertical="center" wrapText="1"/>
    </xf>
    <xf numFmtId="4" fontId="5" fillId="2" borderId="3" xfId="6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/>
    </xf>
    <xf numFmtId="4" fontId="4" fillId="2" borderId="1" xfId="3" applyNumberFormat="1" applyFont="1" applyFill="1" applyBorder="1" applyAlignment="1">
      <alignment horizont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/>
    </xf>
    <xf numFmtId="2" fontId="4" fillId="2" borderId="1" xfId="3" applyNumberFormat="1" applyFont="1" applyFill="1" applyBorder="1" applyAlignment="1">
      <alignment horizontal="center" vertical="center"/>
    </xf>
    <xf numFmtId="4" fontId="3" fillId="2" borderId="1" xfId="3" applyNumberFormat="1" applyFont="1" applyFill="1" applyBorder="1" applyAlignment="1">
      <alignment horizontal="center"/>
    </xf>
    <xf numFmtId="4" fontId="3" fillId="2" borderId="1" xfId="3" applyNumberFormat="1" applyFont="1" applyFill="1" applyBorder="1" applyAlignment="1">
      <alignment horizontal="center" vertical="center"/>
    </xf>
    <xf numFmtId="4" fontId="6" fillId="2" borderId="1" xfId="3" applyNumberFormat="1" applyFont="1" applyFill="1" applyBorder="1" applyAlignment="1">
      <alignment horizontal="center"/>
    </xf>
    <xf numFmtId="4" fontId="3" fillId="2" borderId="1" xfId="3" applyNumberFormat="1" applyFont="1" applyFill="1" applyBorder="1"/>
    <xf numFmtId="4" fontId="6" fillId="2" borderId="1" xfId="3" applyNumberFormat="1" applyFont="1" applyFill="1" applyBorder="1" applyAlignment="1">
      <alignment horizontal="center" vertical="center"/>
    </xf>
    <xf numFmtId="4" fontId="4" fillId="2" borderId="1" xfId="3" applyNumberFormat="1" applyFont="1" applyFill="1" applyBorder="1" applyAlignment="1">
      <alignment horizontal="center" vertical="center"/>
    </xf>
    <xf numFmtId="4" fontId="3" fillId="2" borderId="1" xfId="2" applyNumberFormat="1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>
      <alignment horizontal="center"/>
    </xf>
    <xf numFmtId="0" fontId="2" fillId="2" borderId="0" xfId="3" applyFont="1" applyFill="1"/>
    <xf numFmtId="0" fontId="4" fillId="0" borderId="1" xfId="3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>
      <alignment horizontal="center"/>
    </xf>
    <xf numFmtId="2" fontId="4" fillId="0" borderId="8" xfId="2" applyNumberFormat="1" applyFont="1" applyFill="1" applyBorder="1" applyAlignment="1" applyProtection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4" fontId="14" fillId="2" borderId="3" xfId="6" applyNumberFormat="1" applyFont="1" applyFill="1" applyBorder="1" applyAlignment="1" applyProtection="1">
      <alignment horizontal="center" vertical="center" wrapText="1"/>
    </xf>
    <xf numFmtId="4" fontId="14" fillId="2" borderId="1" xfId="6" applyNumberFormat="1" applyFont="1" applyFill="1" applyBorder="1" applyAlignment="1" applyProtection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1" xfId="1" applyNumberFormat="1" applyFont="1" applyFill="1" applyBorder="1" applyAlignment="1" applyProtection="1">
      <alignment horizontal="center" vertical="center" wrapText="1"/>
    </xf>
    <xf numFmtId="49" fontId="16" fillId="4" borderId="1" xfId="2" applyNumberFormat="1" applyFont="1" applyFill="1" applyBorder="1" applyAlignment="1" applyProtection="1">
      <alignment horizontal="center" vertical="center" wrapText="1"/>
    </xf>
    <xf numFmtId="4" fontId="17" fillId="0" borderId="1" xfId="3" applyNumberFormat="1" applyFont="1" applyFill="1" applyBorder="1" applyAlignment="1" applyProtection="1">
      <alignment horizontal="center" vertical="center"/>
    </xf>
    <xf numFmtId="2" fontId="17" fillId="0" borderId="1" xfId="3" applyNumberFormat="1" applyFont="1" applyFill="1" applyBorder="1" applyAlignment="1" applyProtection="1">
      <alignment horizontal="center" vertical="center"/>
    </xf>
    <xf numFmtId="4" fontId="18" fillId="2" borderId="1" xfId="3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 applyProtection="1">
      <alignment horizontal="center" vertical="center" wrapText="1"/>
    </xf>
    <xf numFmtId="2" fontId="3" fillId="0" borderId="8" xfId="2" applyNumberFormat="1" applyFont="1" applyFill="1" applyBorder="1" applyAlignment="1" applyProtection="1">
      <alignment horizontal="center" vertical="center" wrapText="1"/>
    </xf>
    <xf numFmtId="2" fontId="3" fillId="0" borderId="9" xfId="2" applyNumberFormat="1" applyFont="1" applyFill="1" applyBorder="1" applyAlignment="1" applyProtection="1">
      <alignment horizontal="center" vertical="center" wrapText="1"/>
    </xf>
    <xf numFmtId="4" fontId="3" fillId="0" borderId="7" xfId="2" applyNumberFormat="1" applyFont="1" applyFill="1" applyBorder="1" applyAlignment="1" applyProtection="1">
      <alignment horizontal="center" vertical="center" wrapText="1"/>
    </xf>
    <xf numFmtId="4" fontId="3" fillId="0" borderId="8" xfId="2" applyNumberFormat="1" applyFont="1" applyFill="1" applyBorder="1" applyAlignment="1" applyProtection="1">
      <alignment horizontal="center" vertical="center" wrapText="1"/>
    </xf>
    <xf numFmtId="4" fontId="3" fillId="0" borderId="9" xfId="2" applyNumberFormat="1" applyFont="1" applyFill="1" applyBorder="1" applyAlignment="1" applyProtection="1">
      <alignment horizontal="center" vertical="center" wrapText="1"/>
    </xf>
    <xf numFmtId="4" fontId="3" fillId="0" borderId="7" xfId="3" applyNumberFormat="1" applyFont="1" applyFill="1" applyBorder="1" applyAlignment="1">
      <alignment horizontal="center"/>
    </xf>
    <xf numFmtId="4" fontId="3" fillId="0" borderId="8" xfId="3" applyNumberFormat="1" applyFont="1" applyFill="1" applyBorder="1" applyAlignment="1">
      <alignment horizontal="center"/>
    </xf>
    <xf numFmtId="4" fontId="3" fillId="0" borderId="9" xfId="3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3" fillId="0" borderId="7" xfId="2" applyNumberFormat="1" applyFont="1" applyFill="1" applyBorder="1" applyAlignment="1" applyProtection="1">
      <alignment horizontal="center" vertical="center" wrapText="1"/>
    </xf>
    <xf numFmtId="0" fontId="3" fillId="0" borderId="8" xfId="2" applyNumberFormat="1" applyFont="1" applyFill="1" applyBorder="1" applyAlignment="1" applyProtection="1">
      <alignment horizontal="center" vertical="center" wrapText="1"/>
    </xf>
    <xf numFmtId="0" fontId="3" fillId="0" borderId="9" xfId="2" applyNumberFormat="1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>
      <alignment horizontal="center"/>
    </xf>
    <xf numFmtId="0" fontId="3" fillId="0" borderId="8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/>
    </xf>
    <xf numFmtId="2" fontId="3" fillId="0" borderId="7" xfId="3" applyNumberFormat="1" applyFont="1" applyFill="1" applyBorder="1" applyAlignment="1">
      <alignment horizontal="center"/>
    </xf>
    <xf numFmtId="2" fontId="3" fillId="0" borderId="8" xfId="3" applyNumberFormat="1" applyFont="1" applyFill="1" applyBorder="1" applyAlignment="1">
      <alignment horizontal="center"/>
    </xf>
    <xf numFmtId="2" fontId="3" fillId="0" borderId="9" xfId="3" applyNumberFormat="1" applyFont="1" applyFill="1" applyBorder="1" applyAlignment="1">
      <alignment horizontal="center"/>
    </xf>
    <xf numFmtId="2" fontId="4" fillId="0" borderId="7" xfId="2" applyNumberFormat="1" applyFont="1" applyFill="1" applyBorder="1" applyAlignment="1" applyProtection="1">
      <alignment horizontal="center" vertical="center" wrapText="1"/>
    </xf>
    <xf numFmtId="2" fontId="4" fillId="0" borderId="8" xfId="2" applyNumberFormat="1" applyFont="1" applyFill="1" applyBorder="1" applyAlignment="1" applyProtection="1">
      <alignment horizontal="center" vertical="center" wrapText="1"/>
    </xf>
    <xf numFmtId="2" fontId="4" fillId="0" borderId="9" xfId="2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>
      <alignment horizontal="center" textRotation="90"/>
    </xf>
    <xf numFmtId="0" fontId="3" fillId="0" borderId="1" xfId="3" applyFont="1" applyFill="1" applyBorder="1" applyAlignment="1">
      <alignment horizontal="center" vertical="center" textRotation="90" wrapText="1"/>
    </xf>
    <xf numFmtId="0" fontId="3" fillId="2" borderId="1" xfId="3" applyFont="1" applyFill="1" applyBorder="1" applyAlignment="1">
      <alignment horizontal="center" vertical="center" textRotation="90" wrapText="1"/>
    </xf>
    <xf numFmtId="0" fontId="3" fillId="2" borderId="4" xfId="3" applyFont="1" applyFill="1" applyBorder="1" applyAlignment="1">
      <alignment horizontal="center" vertical="center" textRotation="90" wrapText="1"/>
    </xf>
    <xf numFmtId="0" fontId="3" fillId="2" borderId="5" xfId="3" applyFont="1" applyFill="1" applyBorder="1" applyAlignment="1">
      <alignment horizontal="center" vertical="center" textRotation="90" wrapText="1"/>
    </xf>
    <xf numFmtId="0" fontId="3" fillId="2" borderId="3" xfId="3" applyFont="1" applyFill="1" applyBorder="1" applyAlignment="1">
      <alignment horizontal="center" vertical="center" textRotation="90" wrapText="1"/>
    </xf>
    <xf numFmtId="0" fontId="2" fillId="2" borderId="4" xfId="3" applyFont="1" applyFill="1" applyBorder="1" applyAlignment="1">
      <alignment horizontal="center" vertical="center" textRotation="90" wrapText="1"/>
    </xf>
    <xf numFmtId="0" fontId="2" fillId="2" borderId="5" xfId="3" applyFont="1" applyFill="1" applyBorder="1" applyAlignment="1">
      <alignment horizontal="center" vertical="center" textRotation="90" wrapText="1"/>
    </xf>
    <xf numFmtId="0" fontId="2" fillId="2" borderId="3" xfId="3" applyFont="1" applyFill="1" applyBorder="1" applyAlignment="1">
      <alignment horizontal="center" vertical="center" textRotation="90" wrapText="1"/>
    </xf>
    <xf numFmtId="0" fontId="3" fillId="0" borderId="4" xfId="3" applyFont="1" applyFill="1" applyBorder="1" applyAlignment="1">
      <alignment horizontal="center" vertical="center" textRotation="90" wrapText="1"/>
    </xf>
    <xf numFmtId="0" fontId="3" fillId="0" borderId="5" xfId="3" applyFont="1" applyFill="1" applyBorder="1" applyAlignment="1">
      <alignment horizontal="center" vertical="center" textRotation="90" wrapText="1"/>
    </xf>
    <xf numFmtId="0" fontId="3" fillId="0" borderId="3" xfId="3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 applyProtection="1">
      <alignment horizontal="center" vertical="center" textRotation="90" wrapText="1"/>
      <protection locked="0"/>
    </xf>
    <xf numFmtId="0" fontId="5" fillId="0" borderId="5" xfId="1" applyFont="1" applyFill="1" applyBorder="1" applyAlignment="1" applyProtection="1">
      <alignment horizontal="center" vertical="center" textRotation="90" wrapText="1"/>
      <protection locked="0"/>
    </xf>
    <xf numFmtId="0" fontId="5" fillId="0" borderId="3" xfId="1" applyFont="1" applyFill="1" applyBorder="1" applyAlignment="1" applyProtection="1">
      <alignment horizontal="center" vertical="center" textRotation="90" wrapText="1"/>
      <protection locked="0"/>
    </xf>
    <xf numFmtId="0" fontId="5" fillId="0" borderId="4" xfId="3" applyFont="1" applyFill="1" applyBorder="1" applyAlignment="1">
      <alignment horizontal="center" vertical="center" textRotation="90" wrapText="1"/>
    </xf>
    <xf numFmtId="0" fontId="5" fillId="0" borderId="5" xfId="3" applyFont="1" applyFill="1" applyBorder="1" applyAlignment="1">
      <alignment horizontal="center" vertical="center" textRotation="90" wrapText="1"/>
    </xf>
    <xf numFmtId="0" fontId="5" fillId="0" borderId="3" xfId="3" applyFont="1" applyFill="1" applyBorder="1" applyAlignment="1">
      <alignment horizontal="center" vertical="center" textRotation="90" wrapText="1"/>
    </xf>
    <xf numFmtId="0" fontId="3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/>
    </xf>
    <xf numFmtId="4" fontId="3" fillId="0" borderId="1" xfId="3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right"/>
    </xf>
    <xf numFmtId="4" fontId="4" fillId="0" borderId="1" xfId="3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4" fillId="0" borderId="7" xfId="2" applyNumberFormat="1" applyFont="1" applyFill="1" applyBorder="1" applyAlignment="1" applyProtection="1">
      <alignment horizontal="center" vertical="center" wrapText="1"/>
    </xf>
    <xf numFmtId="4" fontId="4" fillId="0" borderId="8" xfId="2" applyNumberFormat="1" applyFont="1" applyFill="1" applyBorder="1" applyAlignment="1" applyProtection="1">
      <alignment horizontal="center" vertical="center" wrapText="1"/>
    </xf>
    <xf numFmtId="4" fontId="4" fillId="0" borderId="9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>
      <alignment horizontal="center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left" vertical="center" wrapText="1"/>
    </xf>
    <xf numFmtId="0" fontId="19" fillId="0" borderId="0" xfId="3" applyFont="1" applyFill="1" applyAlignment="1">
      <alignment horizontal="center" vertical="center"/>
    </xf>
    <xf numFmtId="0" fontId="20" fillId="0" borderId="0" xfId="3" applyFont="1" applyFill="1" applyAlignment="1">
      <alignment horizontal="center" wrapText="1"/>
    </xf>
    <xf numFmtId="0" fontId="21" fillId="0" borderId="0" xfId="3" applyFont="1" applyFill="1" applyBorder="1" applyAlignment="1">
      <alignment horizontal="center"/>
    </xf>
    <xf numFmtId="0" fontId="22" fillId="0" borderId="0" xfId="3" applyFont="1" applyFill="1" applyAlignment="1">
      <alignment horizontal="center" vertical="center" wrapText="1"/>
    </xf>
  </cellXfs>
  <cellStyles count="9">
    <cellStyle name="Iau?iue" xfId="1"/>
    <cellStyle name="Iau?iue_Додатки 4 - 6 теплов 28.12.12" xfId="2"/>
    <cellStyle name="Звичайний 2" xfId="3"/>
    <cellStyle name="Звичайний 2 2" xfId="8"/>
    <cellStyle name="Обычный" xfId="0" builtinId="0"/>
    <cellStyle name="Обычный 14" xfId="4"/>
    <cellStyle name="Обычный 2" xfId="5"/>
    <cellStyle name="Обычный 4 4" xfId="6"/>
    <cellStyle name="Фінансовий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view="pageBreakPreview" zoomScale="90" zoomScaleNormal="100" zoomScaleSheetLayoutView="90" workbookViewId="0">
      <selection sqref="A1:AB1"/>
    </sheetView>
  </sheetViews>
  <sheetFormatPr defaultColWidth="5.28515625" defaultRowHeight="69.75" customHeight="1" x14ac:dyDescent="0.2"/>
  <cols>
    <col min="1" max="1" width="7.5703125" style="3" customWidth="1"/>
    <col min="2" max="2" width="33.42578125" style="1" customWidth="1"/>
    <col min="3" max="3" width="21.5703125" style="1" customWidth="1"/>
    <col min="4" max="4" width="13.42578125" style="30" customWidth="1"/>
    <col min="5" max="5" width="8.140625" style="1" hidden="1" customWidth="1"/>
    <col min="6" max="6" width="11.5703125" style="1" hidden="1" customWidth="1"/>
    <col min="7" max="7" width="12.28515625" style="1" hidden="1" customWidth="1"/>
    <col min="8" max="8" width="12.140625" style="1" hidden="1" customWidth="1"/>
    <col min="9" max="9" width="13.5703125" style="1" bestFit="1" customWidth="1"/>
    <col min="10" max="10" width="11.140625" style="1" customWidth="1"/>
    <col min="11" max="11" width="9.5703125" style="1" customWidth="1"/>
    <col min="12" max="15" width="8.7109375" style="1" customWidth="1"/>
    <col min="16" max="16" width="8.5703125" style="1" customWidth="1"/>
    <col min="17" max="17" width="8.140625" style="110" customWidth="1"/>
    <col min="18" max="19" width="8.28515625" style="1" customWidth="1"/>
    <col min="20" max="20" width="10.42578125" style="1" bestFit="1" customWidth="1"/>
    <col min="21" max="21" width="6.7109375" style="2" customWidth="1"/>
    <col min="22" max="22" width="7.28515625" style="2" customWidth="1"/>
    <col min="23" max="24" width="6.5703125" style="2" customWidth="1"/>
    <col min="25" max="25" width="9.28515625" style="2" customWidth="1"/>
    <col min="26" max="26" width="8.5703125" style="2" customWidth="1"/>
    <col min="27" max="27" width="18" style="2" customWidth="1"/>
    <col min="28" max="28" width="19.28515625" style="2" customWidth="1"/>
    <col min="29" max="29" width="7" style="2" customWidth="1"/>
    <col min="30" max="30" width="7.5703125" style="2" customWidth="1"/>
    <col min="31" max="16384" width="5.28515625" style="1"/>
  </cols>
  <sheetData>
    <row r="1" spans="1:30" ht="69.75" customHeight="1" x14ac:dyDescent="0.2">
      <c r="A1" s="197" t="s">
        <v>154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</row>
    <row r="2" spans="1:30" ht="50.25" customHeight="1" x14ac:dyDescent="0.2">
      <c r="A2" s="194" t="s">
        <v>153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</row>
    <row r="3" spans="1:30" ht="20.25" customHeight="1" x14ac:dyDescent="0.35">
      <c r="A3" s="195" t="s">
        <v>121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1:30" ht="21" customHeight="1" x14ac:dyDescent="0.35">
      <c r="A4" s="196" t="s">
        <v>118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</row>
    <row r="5" spans="1:30" ht="18" customHeight="1" x14ac:dyDescent="0.2">
      <c r="A5" s="139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27"/>
    </row>
    <row r="6" spans="1:30" ht="123.75" customHeight="1" x14ac:dyDescent="0.2">
      <c r="A6" s="138" t="s">
        <v>1</v>
      </c>
      <c r="B6" s="138" t="s">
        <v>2</v>
      </c>
      <c r="C6" s="165" t="s">
        <v>3</v>
      </c>
      <c r="D6" s="138" t="s">
        <v>4</v>
      </c>
      <c r="E6" s="138"/>
      <c r="F6" s="138"/>
      <c r="G6" s="168" t="s">
        <v>99</v>
      </c>
      <c r="H6" s="168" t="s">
        <v>98</v>
      </c>
      <c r="I6" s="171" t="s">
        <v>5</v>
      </c>
      <c r="J6" s="138" t="s">
        <v>6</v>
      </c>
      <c r="K6" s="138"/>
      <c r="L6" s="141" t="s">
        <v>97</v>
      </c>
      <c r="M6" s="141"/>
      <c r="N6" s="141"/>
      <c r="O6" s="141"/>
      <c r="P6" s="157" t="s">
        <v>103</v>
      </c>
      <c r="Q6" s="158" t="s">
        <v>7</v>
      </c>
      <c r="R6" s="165" t="s">
        <v>8</v>
      </c>
      <c r="S6" s="165" t="s">
        <v>117</v>
      </c>
      <c r="T6" s="159" t="s">
        <v>9</v>
      </c>
      <c r="U6" s="157" t="s">
        <v>10</v>
      </c>
      <c r="V6" s="159" t="s">
        <v>11</v>
      </c>
      <c r="W6" s="159" t="s">
        <v>12</v>
      </c>
      <c r="X6" s="162" t="s">
        <v>96</v>
      </c>
      <c r="Y6" s="165" t="s">
        <v>13</v>
      </c>
      <c r="Z6" s="157" t="s">
        <v>14</v>
      </c>
      <c r="AA6" s="138" t="s">
        <v>100</v>
      </c>
      <c r="AB6" s="138"/>
      <c r="AD6" s="156"/>
    </row>
    <row r="7" spans="1:30" ht="14.25" customHeight="1" x14ac:dyDescent="0.2">
      <c r="A7" s="138"/>
      <c r="B7" s="138"/>
      <c r="C7" s="166"/>
      <c r="D7" s="176" t="s">
        <v>15</v>
      </c>
      <c r="E7" s="174" t="s">
        <v>95</v>
      </c>
      <c r="F7" s="174"/>
      <c r="G7" s="169"/>
      <c r="H7" s="169"/>
      <c r="I7" s="172"/>
      <c r="J7" s="165" t="s">
        <v>16</v>
      </c>
      <c r="K7" s="165" t="s">
        <v>17</v>
      </c>
      <c r="L7" s="141" t="s">
        <v>94</v>
      </c>
      <c r="M7" s="141" t="s">
        <v>93</v>
      </c>
      <c r="N7" s="141" t="s">
        <v>92</v>
      </c>
      <c r="O7" s="141" t="s">
        <v>91</v>
      </c>
      <c r="P7" s="157"/>
      <c r="Q7" s="158"/>
      <c r="R7" s="166"/>
      <c r="S7" s="166"/>
      <c r="T7" s="160"/>
      <c r="U7" s="157"/>
      <c r="V7" s="160"/>
      <c r="W7" s="160"/>
      <c r="X7" s="163"/>
      <c r="Y7" s="166"/>
      <c r="Z7" s="157"/>
      <c r="AA7" s="138" t="s">
        <v>101</v>
      </c>
      <c r="AB7" s="138" t="s">
        <v>102</v>
      </c>
      <c r="AD7" s="156"/>
    </row>
    <row r="8" spans="1:30" ht="56.25" customHeight="1" x14ac:dyDescent="0.2">
      <c r="A8" s="138"/>
      <c r="B8" s="138"/>
      <c r="C8" s="166"/>
      <c r="D8" s="176"/>
      <c r="E8" s="168" t="s">
        <v>90</v>
      </c>
      <c r="F8" s="168" t="s">
        <v>89</v>
      </c>
      <c r="G8" s="169"/>
      <c r="H8" s="169"/>
      <c r="I8" s="172"/>
      <c r="J8" s="166"/>
      <c r="K8" s="166"/>
      <c r="L8" s="141"/>
      <c r="M8" s="141"/>
      <c r="N8" s="141"/>
      <c r="O8" s="141"/>
      <c r="P8" s="157"/>
      <c r="Q8" s="158"/>
      <c r="R8" s="166"/>
      <c r="S8" s="166"/>
      <c r="T8" s="160"/>
      <c r="U8" s="157"/>
      <c r="V8" s="160"/>
      <c r="W8" s="160"/>
      <c r="X8" s="163"/>
      <c r="Y8" s="166"/>
      <c r="Z8" s="157"/>
      <c r="AA8" s="138"/>
      <c r="AB8" s="138"/>
      <c r="AD8" s="156"/>
    </row>
    <row r="9" spans="1:30" ht="19.5" customHeight="1" x14ac:dyDescent="0.2">
      <c r="A9" s="138"/>
      <c r="B9" s="138"/>
      <c r="C9" s="167"/>
      <c r="D9" s="176"/>
      <c r="E9" s="170"/>
      <c r="F9" s="170"/>
      <c r="G9" s="170"/>
      <c r="H9" s="170"/>
      <c r="I9" s="173"/>
      <c r="J9" s="167"/>
      <c r="K9" s="167"/>
      <c r="L9" s="141"/>
      <c r="M9" s="141"/>
      <c r="N9" s="141"/>
      <c r="O9" s="141"/>
      <c r="P9" s="157"/>
      <c r="Q9" s="158"/>
      <c r="R9" s="167"/>
      <c r="S9" s="167"/>
      <c r="T9" s="161"/>
      <c r="U9" s="157"/>
      <c r="V9" s="161"/>
      <c r="W9" s="161"/>
      <c r="X9" s="164"/>
      <c r="Y9" s="167"/>
      <c r="Z9" s="157"/>
      <c r="AA9" s="138"/>
      <c r="AB9" s="138"/>
      <c r="AD9" s="156"/>
    </row>
    <row r="10" spans="1:30" s="3" customFormat="1" ht="12" x14ac:dyDescent="0.2">
      <c r="A10" s="19">
        <v>1</v>
      </c>
      <c r="B10" s="19">
        <v>2</v>
      </c>
      <c r="C10" s="19">
        <v>3</v>
      </c>
      <c r="D10" s="60">
        <v>4</v>
      </c>
      <c r="E10" s="19">
        <v>5</v>
      </c>
      <c r="F10" s="19">
        <v>6</v>
      </c>
      <c r="G10" s="19">
        <v>7</v>
      </c>
      <c r="H10" s="19">
        <v>8</v>
      </c>
      <c r="I10" s="19">
        <v>5</v>
      </c>
      <c r="J10" s="19">
        <v>6</v>
      </c>
      <c r="K10" s="19">
        <v>7</v>
      </c>
      <c r="L10" s="19">
        <v>12</v>
      </c>
      <c r="M10" s="19">
        <v>13</v>
      </c>
      <c r="N10" s="19">
        <v>14</v>
      </c>
      <c r="O10" s="19">
        <v>15</v>
      </c>
      <c r="P10" s="19">
        <v>8</v>
      </c>
      <c r="Q10" s="98">
        <v>9</v>
      </c>
      <c r="R10" s="19">
        <v>10</v>
      </c>
      <c r="S10" s="19">
        <v>11</v>
      </c>
      <c r="T10" s="19">
        <v>12</v>
      </c>
      <c r="U10" s="19">
        <v>13</v>
      </c>
      <c r="V10" s="19">
        <v>14</v>
      </c>
      <c r="W10" s="19">
        <v>15</v>
      </c>
      <c r="X10" s="19">
        <v>16</v>
      </c>
      <c r="Y10" s="19">
        <v>17</v>
      </c>
      <c r="Z10" s="19">
        <v>18</v>
      </c>
      <c r="AA10" s="19">
        <v>19</v>
      </c>
      <c r="AB10" s="82">
        <v>20</v>
      </c>
      <c r="AC10" s="26"/>
      <c r="AD10" s="26"/>
    </row>
    <row r="11" spans="1:30" ht="12" x14ac:dyDescent="0.2">
      <c r="A11" s="19" t="s">
        <v>18</v>
      </c>
      <c r="B11" s="184" t="s">
        <v>19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</row>
    <row r="12" spans="1:30" ht="12" x14ac:dyDescent="0.2">
      <c r="A12" s="20" t="s">
        <v>20</v>
      </c>
      <c r="B12" s="175" t="s">
        <v>122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</row>
    <row r="13" spans="1:30" ht="12" x14ac:dyDescent="0.2">
      <c r="A13" s="21" t="s">
        <v>21</v>
      </c>
      <c r="B13" s="174" t="s">
        <v>22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</row>
    <row r="14" spans="1:30" ht="12" x14ac:dyDescent="0.2">
      <c r="A14" s="143" t="s">
        <v>24</v>
      </c>
      <c r="B14" s="143"/>
      <c r="C14" s="143"/>
      <c r="D14" s="17"/>
      <c r="E14" s="14"/>
      <c r="F14" s="1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99"/>
      <c r="R14" s="17"/>
      <c r="S14" s="81"/>
      <c r="T14" s="17"/>
      <c r="U14" s="17"/>
      <c r="V14" s="17"/>
      <c r="W14" s="17"/>
      <c r="X14" s="17"/>
      <c r="Y14" s="17"/>
      <c r="Z14" s="17"/>
      <c r="AA14" s="22" t="s">
        <v>23</v>
      </c>
      <c r="AB14" s="22" t="s">
        <v>23</v>
      </c>
    </row>
    <row r="15" spans="1:30" ht="12" customHeight="1" x14ac:dyDescent="0.2">
      <c r="A15" s="18" t="s">
        <v>88</v>
      </c>
      <c r="B15" s="144" t="s">
        <v>59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6"/>
    </row>
    <row r="16" spans="1:30" ht="12" x14ac:dyDescent="0.2">
      <c r="A16" s="143" t="s">
        <v>87</v>
      </c>
      <c r="B16" s="143"/>
      <c r="C16" s="143"/>
      <c r="AA16" s="22" t="s">
        <v>23</v>
      </c>
      <c r="AB16" s="22" t="s">
        <v>23</v>
      </c>
    </row>
    <row r="17" spans="1:31" ht="12" x14ac:dyDescent="0.2">
      <c r="A17" s="20" t="s">
        <v>86</v>
      </c>
      <c r="B17" s="147" t="s">
        <v>51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9"/>
    </row>
    <row r="18" spans="1:31" ht="12" x14ac:dyDescent="0.2">
      <c r="A18" s="142" t="s">
        <v>85</v>
      </c>
      <c r="B18" s="142"/>
      <c r="C18" s="142"/>
      <c r="D18" s="114"/>
      <c r="E18" s="111"/>
      <c r="F18" s="111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99"/>
      <c r="R18" s="114"/>
      <c r="S18" s="114"/>
      <c r="T18" s="114"/>
      <c r="U18" s="114"/>
      <c r="V18" s="114"/>
      <c r="W18" s="114"/>
      <c r="X18" s="114"/>
      <c r="Y18" s="114"/>
      <c r="Z18" s="114"/>
      <c r="AA18" s="22" t="s">
        <v>23</v>
      </c>
      <c r="AB18" s="22" t="s">
        <v>23</v>
      </c>
    </row>
    <row r="19" spans="1:31" ht="12" x14ac:dyDescent="0.2">
      <c r="A19" s="142" t="s">
        <v>26</v>
      </c>
      <c r="B19" s="142"/>
      <c r="C19" s="142"/>
      <c r="D19" s="17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101"/>
      <c r="R19" s="94"/>
      <c r="S19" s="94"/>
      <c r="T19" s="94"/>
      <c r="U19" s="94"/>
      <c r="V19" s="94"/>
      <c r="W19" s="94"/>
      <c r="X19" s="94"/>
      <c r="Y19" s="94"/>
      <c r="Z19" s="94"/>
      <c r="AA19" s="22" t="s">
        <v>23</v>
      </c>
      <c r="AB19" s="22" t="s">
        <v>23</v>
      </c>
    </row>
    <row r="20" spans="1:31" ht="12" customHeight="1" x14ac:dyDescent="0.2">
      <c r="A20" s="31" t="s">
        <v>84</v>
      </c>
      <c r="B20" s="153" t="s">
        <v>123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</row>
    <row r="21" spans="1:31" ht="12" customHeight="1" x14ac:dyDescent="0.2">
      <c r="A21" s="28" t="s">
        <v>81</v>
      </c>
      <c r="B21" s="129" t="s">
        <v>22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1"/>
      <c r="AD21" s="26"/>
      <c r="AE21" s="3"/>
    </row>
    <row r="22" spans="1:31" ht="27" customHeight="1" x14ac:dyDescent="0.2">
      <c r="A22" s="113" t="s">
        <v>124</v>
      </c>
      <c r="B22" s="118" t="s">
        <v>126</v>
      </c>
      <c r="C22" s="119" t="s">
        <v>127</v>
      </c>
      <c r="D22" s="97">
        <v>626.38905</v>
      </c>
      <c r="E22" s="117"/>
      <c r="F22" s="117"/>
      <c r="G22" s="117"/>
      <c r="H22" s="117"/>
      <c r="I22" s="70">
        <f>D22</f>
        <v>626.38905</v>
      </c>
      <c r="J22" s="70">
        <f>D22</f>
        <v>626.38905</v>
      </c>
      <c r="K22" s="22" t="s">
        <v>23</v>
      </c>
      <c r="L22" s="22" t="s">
        <v>23</v>
      </c>
      <c r="M22" s="22" t="s">
        <v>23</v>
      </c>
      <c r="N22" s="22" t="s">
        <v>23</v>
      </c>
      <c r="O22" s="112">
        <f>D22</f>
        <v>626.38905</v>
      </c>
      <c r="P22" s="22" t="s">
        <v>23</v>
      </c>
      <c r="Q22" s="125" t="s">
        <v>144</v>
      </c>
      <c r="R22" s="22" t="s">
        <v>23</v>
      </c>
      <c r="S22" s="22" t="s">
        <v>23</v>
      </c>
      <c r="T22" s="22" t="s">
        <v>23</v>
      </c>
      <c r="U22" s="22">
        <v>0</v>
      </c>
      <c r="V22" s="22" t="s">
        <v>23</v>
      </c>
      <c r="W22" s="22" t="s">
        <v>23</v>
      </c>
      <c r="X22" s="22" t="s">
        <v>23</v>
      </c>
      <c r="Y22" s="22" t="s">
        <v>23</v>
      </c>
      <c r="Z22" s="22" t="s">
        <v>23</v>
      </c>
      <c r="AA22" s="22"/>
      <c r="AB22" s="22"/>
      <c r="AD22" s="26"/>
      <c r="AE22" s="3"/>
    </row>
    <row r="23" spans="1:31" ht="39" customHeight="1" x14ac:dyDescent="0.2">
      <c r="A23" s="113" t="s">
        <v>125</v>
      </c>
      <c r="B23" s="118" t="s">
        <v>128</v>
      </c>
      <c r="C23" s="119" t="s">
        <v>129</v>
      </c>
      <c r="D23" s="97">
        <v>13.83301</v>
      </c>
      <c r="E23" s="117"/>
      <c r="F23" s="117"/>
      <c r="G23" s="117"/>
      <c r="H23" s="117"/>
      <c r="I23" s="70">
        <f>D23</f>
        <v>13.83301</v>
      </c>
      <c r="J23" s="70">
        <f>D23</f>
        <v>13.83301</v>
      </c>
      <c r="K23" s="22" t="s">
        <v>23</v>
      </c>
      <c r="L23" s="22" t="s">
        <v>23</v>
      </c>
      <c r="M23" s="22" t="s">
        <v>23</v>
      </c>
      <c r="N23" s="22" t="s">
        <v>23</v>
      </c>
      <c r="O23" s="112">
        <f>D23</f>
        <v>13.83301</v>
      </c>
      <c r="P23" s="22" t="s">
        <v>23</v>
      </c>
      <c r="Q23" s="125" t="s">
        <v>145</v>
      </c>
      <c r="R23" s="22" t="s">
        <v>23</v>
      </c>
      <c r="S23" s="22" t="s">
        <v>23</v>
      </c>
      <c r="T23" s="22" t="s">
        <v>23</v>
      </c>
      <c r="U23" s="22">
        <v>0</v>
      </c>
      <c r="V23" s="22" t="s">
        <v>23</v>
      </c>
      <c r="W23" s="22" t="s">
        <v>23</v>
      </c>
      <c r="X23" s="22" t="s">
        <v>23</v>
      </c>
      <c r="Y23" s="22" t="s">
        <v>23</v>
      </c>
      <c r="Z23" s="22" t="s">
        <v>23</v>
      </c>
      <c r="AA23" s="22"/>
      <c r="AB23" s="22"/>
      <c r="AD23" s="26"/>
      <c r="AE23" s="3"/>
    </row>
    <row r="24" spans="1:31" s="11" customFormat="1" ht="12" x14ac:dyDescent="0.2">
      <c r="A24" s="142" t="s">
        <v>80</v>
      </c>
      <c r="B24" s="142"/>
      <c r="C24" s="142"/>
      <c r="D24" s="89">
        <f>SUM(D22:D23)</f>
        <v>640.22205999999994</v>
      </c>
      <c r="E24" s="114">
        <f t="shared" ref="E24:O24" si="0">SUM(E22:E23)</f>
        <v>0</v>
      </c>
      <c r="F24" s="114">
        <f t="shared" si="0"/>
        <v>0</v>
      </c>
      <c r="G24" s="114">
        <f t="shared" si="0"/>
        <v>0</v>
      </c>
      <c r="H24" s="114">
        <f t="shared" si="0"/>
        <v>0</v>
      </c>
      <c r="I24" s="114">
        <f t="shared" si="0"/>
        <v>640.22205999999994</v>
      </c>
      <c r="J24" s="114">
        <f t="shared" si="0"/>
        <v>640.22205999999994</v>
      </c>
      <c r="K24" s="114">
        <f t="shared" si="0"/>
        <v>0</v>
      </c>
      <c r="L24" s="114">
        <f t="shared" si="0"/>
        <v>0</v>
      </c>
      <c r="M24" s="114">
        <f t="shared" si="0"/>
        <v>0</v>
      </c>
      <c r="N24" s="114">
        <f t="shared" si="0"/>
        <v>0</v>
      </c>
      <c r="O24" s="114">
        <f t="shared" si="0"/>
        <v>640.22205999999994</v>
      </c>
      <c r="P24" s="114"/>
      <c r="Q24" s="101" t="s">
        <v>25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34">
        <f>T24+U24+V24+W24+X24+AD24</f>
        <v>0</v>
      </c>
      <c r="Z24" s="34">
        <f>T24+U24+V24+X24+AD24</f>
        <v>0</v>
      </c>
      <c r="AA24" s="59"/>
      <c r="AB24" s="59"/>
      <c r="AC24" s="12"/>
      <c r="AD24" s="2"/>
      <c r="AE24" s="1"/>
    </row>
    <row r="25" spans="1:31" ht="12" customHeight="1" x14ac:dyDescent="0.2">
      <c r="A25" s="28" t="s">
        <v>83</v>
      </c>
      <c r="B25" s="129" t="s">
        <v>59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</row>
    <row r="26" spans="1:31" s="11" customFormat="1" ht="12" x14ac:dyDescent="0.2">
      <c r="A26" s="142" t="s">
        <v>82</v>
      </c>
      <c r="B26" s="142"/>
      <c r="C26" s="142"/>
      <c r="D26" s="13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3"/>
      <c r="Q26" s="100"/>
      <c r="R26" s="88"/>
      <c r="S26" s="88"/>
      <c r="T26" s="88"/>
      <c r="U26" s="88"/>
      <c r="V26" s="88"/>
      <c r="W26" s="88"/>
      <c r="X26" s="88"/>
      <c r="Y26" s="88"/>
      <c r="Z26" s="88"/>
      <c r="AA26" s="72" t="s">
        <v>23</v>
      </c>
      <c r="AB26" s="72" t="s">
        <v>23</v>
      </c>
      <c r="AC26" s="12"/>
      <c r="AD26" s="12"/>
    </row>
    <row r="27" spans="1:31" ht="12" customHeight="1" x14ac:dyDescent="0.2">
      <c r="A27" s="31" t="s">
        <v>79</v>
      </c>
      <c r="B27" s="129" t="s">
        <v>56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1"/>
    </row>
    <row r="28" spans="1:31" ht="12" x14ac:dyDescent="0.2">
      <c r="A28" s="183" t="s">
        <v>80</v>
      </c>
      <c r="B28" s="183"/>
      <c r="C28" s="18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01"/>
      <c r="R28" s="17"/>
      <c r="S28" s="81"/>
      <c r="T28" s="17"/>
      <c r="U28" s="17"/>
      <c r="V28" s="17"/>
      <c r="W28" s="17"/>
      <c r="X28" s="17"/>
      <c r="Y28" s="17"/>
      <c r="Z28" s="17"/>
      <c r="AA28" s="73" t="s">
        <v>23</v>
      </c>
      <c r="AB28" s="73" t="s">
        <v>23</v>
      </c>
    </row>
    <row r="29" spans="1:31" ht="12" customHeight="1" x14ac:dyDescent="0.2">
      <c r="A29" s="28" t="s">
        <v>104</v>
      </c>
      <c r="B29" s="129" t="s">
        <v>37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1"/>
    </row>
    <row r="30" spans="1:31" s="11" customFormat="1" ht="12" x14ac:dyDescent="0.2">
      <c r="A30" s="142" t="s">
        <v>80</v>
      </c>
      <c r="B30" s="142"/>
      <c r="C30" s="14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01"/>
      <c r="R30" s="17"/>
      <c r="S30" s="81"/>
      <c r="T30" s="17"/>
      <c r="U30" s="17"/>
      <c r="V30" s="17"/>
      <c r="W30" s="17"/>
      <c r="X30" s="17"/>
      <c r="Y30" s="17"/>
      <c r="Z30" s="17"/>
      <c r="AA30" s="73" t="s">
        <v>23</v>
      </c>
      <c r="AB30" s="73" t="s">
        <v>23</v>
      </c>
      <c r="AC30" s="12"/>
      <c r="AD30" s="12"/>
    </row>
    <row r="31" spans="1:31" ht="12" x14ac:dyDescent="0.2">
      <c r="A31" s="31" t="s">
        <v>79</v>
      </c>
      <c r="B31" s="150" t="s">
        <v>51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2"/>
    </row>
    <row r="32" spans="1:31" s="11" customFormat="1" ht="12" x14ac:dyDescent="0.2">
      <c r="A32" s="142" t="s">
        <v>78</v>
      </c>
      <c r="B32" s="142"/>
      <c r="C32" s="14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7"/>
      <c r="Q32" s="100"/>
      <c r="R32" s="13"/>
      <c r="S32" s="80"/>
      <c r="T32" s="13"/>
      <c r="U32" s="13"/>
      <c r="V32" s="13"/>
      <c r="W32" s="13"/>
      <c r="X32" s="13"/>
      <c r="Y32" s="13"/>
      <c r="Z32" s="13"/>
      <c r="AA32" s="73" t="s">
        <v>23</v>
      </c>
      <c r="AB32" s="73" t="s">
        <v>23</v>
      </c>
      <c r="AC32" s="12"/>
      <c r="AD32" s="12"/>
    </row>
    <row r="33" spans="1:30" ht="12" x14ac:dyDescent="0.2">
      <c r="A33" s="63" t="s">
        <v>112</v>
      </c>
      <c r="B33" s="129" t="s">
        <v>51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1"/>
    </row>
    <row r="34" spans="1:30" s="11" customFormat="1" ht="12" x14ac:dyDescent="0.2">
      <c r="A34" s="142" t="s">
        <v>113</v>
      </c>
      <c r="B34" s="142"/>
      <c r="C34" s="142"/>
      <c r="D34" s="62"/>
      <c r="E34" s="62"/>
      <c r="F34" s="62"/>
      <c r="G34" s="62"/>
      <c r="H34" s="62"/>
      <c r="I34" s="62"/>
      <c r="J34" s="62"/>
      <c r="K34" s="66"/>
      <c r="L34" s="66"/>
      <c r="M34" s="66"/>
      <c r="N34" s="66"/>
      <c r="O34" s="66"/>
      <c r="P34" s="66"/>
      <c r="Q34" s="100"/>
      <c r="R34" s="62"/>
      <c r="S34" s="80"/>
      <c r="T34" s="62"/>
      <c r="U34" s="62"/>
      <c r="V34" s="62"/>
      <c r="W34" s="66"/>
      <c r="X34" s="66"/>
      <c r="Y34" s="66"/>
      <c r="Z34" s="66"/>
      <c r="AA34" s="59" t="s">
        <v>23</v>
      </c>
      <c r="AB34" s="59" t="s">
        <v>23</v>
      </c>
      <c r="AC34" s="12"/>
      <c r="AD34" s="12"/>
    </row>
    <row r="35" spans="1:30" s="11" customFormat="1" ht="12" x14ac:dyDescent="0.2">
      <c r="A35" s="142" t="s">
        <v>77</v>
      </c>
      <c r="B35" s="142"/>
      <c r="C35" s="142"/>
      <c r="D35" s="13">
        <f t="shared" ref="D35:O35" si="1">D24+D26+D34</f>
        <v>640.22205999999994</v>
      </c>
      <c r="E35" s="66">
        <f t="shared" si="1"/>
        <v>0</v>
      </c>
      <c r="F35" s="66">
        <f t="shared" si="1"/>
        <v>0</v>
      </c>
      <c r="G35" s="66">
        <f t="shared" si="1"/>
        <v>0</v>
      </c>
      <c r="H35" s="66">
        <f t="shared" si="1"/>
        <v>0</v>
      </c>
      <c r="I35" s="66">
        <f t="shared" si="1"/>
        <v>640.22205999999994</v>
      </c>
      <c r="J35" s="66">
        <f t="shared" si="1"/>
        <v>640.22205999999994</v>
      </c>
      <c r="K35" s="66">
        <f t="shared" si="1"/>
        <v>0</v>
      </c>
      <c r="L35" s="66">
        <f t="shared" si="1"/>
        <v>0</v>
      </c>
      <c r="M35" s="66">
        <f t="shared" si="1"/>
        <v>0</v>
      </c>
      <c r="N35" s="66">
        <f t="shared" si="1"/>
        <v>0</v>
      </c>
      <c r="O35" s="66">
        <f t="shared" si="1"/>
        <v>640.22205999999994</v>
      </c>
      <c r="P35" s="66">
        <f>P24</f>
        <v>0</v>
      </c>
      <c r="Q35" s="100" t="s">
        <v>25</v>
      </c>
      <c r="R35" s="13">
        <f>R24+R26+R34</f>
        <v>0</v>
      </c>
      <c r="S35" s="80">
        <f>S24+S26+S34</f>
        <v>0</v>
      </c>
      <c r="T35" s="13">
        <f>T24+T26</f>
        <v>0</v>
      </c>
      <c r="U35" s="13">
        <f>U24+U26</f>
        <v>0</v>
      </c>
      <c r="V35" s="13">
        <f>V24+V26</f>
        <v>0</v>
      </c>
      <c r="W35" s="13">
        <f>W24+W26</f>
        <v>0</v>
      </c>
      <c r="X35" s="13">
        <f>X24+X26</f>
        <v>0</v>
      </c>
      <c r="Y35" s="13">
        <f>Y24+Y26+Y34</f>
        <v>0</v>
      </c>
      <c r="Z35" s="13">
        <f>Z24+Z26</f>
        <v>0</v>
      </c>
      <c r="AA35" s="22" t="s">
        <v>23</v>
      </c>
      <c r="AB35" s="22" t="s">
        <v>23</v>
      </c>
      <c r="AC35" s="12"/>
      <c r="AD35" s="12"/>
    </row>
    <row r="36" spans="1:30" ht="12" x14ac:dyDescent="0.2">
      <c r="A36" s="142" t="s">
        <v>27</v>
      </c>
      <c r="B36" s="142"/>
      <c r="C36" s="142"/>
      <c r="D36" s="13">
        <f t="shared" ref="D36:O36" si="2">D19+D35</f>
        <v>640.22205999999994</v>
      </c>
      <c r="E36" s="66">
        <f t="shared" si="2"/>
        <v>0</v>
      </c>
      <c r="F36" s="66">
        <f t="shared" si="2"/>
        <v>0</v>
      </c>
      <c r="G36" s="66">
        <f t="shared" si="2"/>
        <v>0</v>
      </c>
      <c r="H36" s="66">
        <f t="shared" si="2"/>
        <v>0</v>
      </c>
      <c r="I36" s="66">
        <f t="shared" si="2"/>
        <v>640.22205999999994</v>
      </c>
      <c r="J36" s="66">
        <f t="shared" si="2"/>
        <v>640.22205999999994</v>
      </c>
      <c r="K36" s="66">
        <f t="shared" si="2"/>
        <v>0</v>
      </c>
      <c r="L36" s="66">
        <f t="shared" si="2"/>
        <v>0</v>
      </c>
      <c r="M36" s="66">
        <f t="shared" si="2"/>
        <v>0</v>
      </c>
      <c r="N36" s="66">
        <f t="shared" si="2"/>
        <v>0</v>
      </c>
      <c r="O36" s="66">
        <f t="shared" si="2"/>
        <v>640.22205999999994</v>
      </c>
      <c r="P36" s="66">
        <f>P35</f>
        <v>0</v>
      </c>
      <c r="Q36" s="100" t="s">
        <v>25</v>
      </c>
      <c r="R36" s="13">
        <f t="shared" ref="R36:W36" si="3">R35</f>
        <v>0</v>
      </c>
      <c r="S36" s="80">
        <f t="shared" si="3"/>
        <v>0</v>
      </c>
      <c r="T36" s="13">
        <f t="shared" si="3"/>
        <v>0</v>
      </c>
      <c r="U36" s="13">
        <f t="shared" si="3"/>
        <v>0</v>
      </c>
      <c r="V36" s="13">
        <f t="shared" si="3"/>
        <v>0</v>
      </c>
      <c r="W36" s="13">
        <f t="shared" si="3"/>
        <v>0</v>
      </c>
      <c r="X36" s="13">
        <f>X19</f>
        <v>0</v>
      </c>
      <c r="Y36" s="13">
        <f>Y35</f>
        <v>0</v>
      </c>
      <c r="Z36" s="13">
        <f>Z19+Z35</f>
        <v>0</v>
      </c>
      <c r="AA36" s="22" t="s">
        <v>23</v>
      </c>
      <c r="AB36" s="22" t="s">
        <v>23</v>
      </c>
    </row>
    <row r="37" spans="1:30" ht="12" x14ac:dyDescent="0.2">
      <c r="A37" s="19" t="s">
        <v>28</v>
      </c>
      <c r="B37" s="184" t="s">
        <v>29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</row>
    <row r="38" spans="1:30" ht="12" x14ac:dyDescent="0.2">
      <c r="A38" s="20" t="s">
        <v>30</v>
      </c>
      <c r="B38" s="175" t="s">
        <v>76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</row>
    <row r="39" spans="1:30" ht="12" x14ac:dyDescent="0.2">
      <c r="A39" s="21" t="s">
        <v>31</v>
      </c>
      <c r="B39" s="182" t="s">
        <v>22</v>
      </c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</row>
    <row r="40" spans="1:30" s="11" customFormat="1" ht="12" x14ac:dyDescent="0.2">
      <c r="A40" s="180" t="s">
        <v>32</v>
      </c>
      <c r="B40" s="180"/>
      <c r="C40" s="18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96"/>
      <c r="R40" s="39"/>
      <c r="S40" s="77"/>
      <c r="T40" s="39"/>
      <c r="U40" s="39"/>
      <c r="V40" s="39"/>
      <c r="W40" s="39"/>
      <c r="X40" s="39"/>
      <c r="Y40" s="39"/>
      <c r="Z40" s="39"/>
      <c r="AA40" s="36" t="s">
        <v>23</v>
      </c>
      <c r="AB40" s="36" t="s">
        <v>23</v>
      </c>
      <c r="AC40" s="12"/>
      <c r="AD40" s="23"/>
    </row>
    <row r="41" spans="1:30" ht="12" customHeight="1" x14ac:dyDescent="0.2">
      <c r="A41" s="40" t="s">
        <v>75</v>
      </c>
      <c r="B41" s="132" t="s">
        <v>59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4"/>
    </row>
    <row r="42" spans="1:30" ht="12" customHeight="1" x14ac:dyDescent="0.2">
      <c r="A42" s="180" t="s">
        <v>74</v>
      </c>
      <c r="B42" s="180"/>
      <c r="C42" s="180"/>
      <c r="D42" s="40"/>
      <c r="E42" s="40"/>
      <c r="F42" s="40"/>
      <c r="G42" s="40"/>
      <c r="H42" s="40"/>
      <c r="I42" s="40"/>
      <c r="J42" s="40"/>
      <c r="K42" s="40"/>
      <c r="L42" s="43"/>
      <c r="M42" s="43"/>
      <c r="N42" s="40"/>
      <c r="O42" s="40"/>
      <c r="P42" s="40"/>
      <c r="Q42" s="102"/>
      <c r="R42" s="40"/>
      <c r="S42" s="76"/>
      <c r="T42" s="40"/>
      <c r="U42" s="40"/>
      <c r="V42" s="40"/>
      <c r="W42" s="40"/>
      <c r="X42" s="40"/>
      <c r="Y42" s="40"/>
      <c r="Z42" s="40"/>
      <c r="AA42" s="36" t="s">
        <v>23</v>
      </c>
      <c r="AB42" s="36" t="s">
        <v>23</v>
      </c>
    </row>
    <row r="43" spans="1:30" ht="12" customHeight="1" x14ac:dyDescent="0.2">
      <c r="A43" s="40" t="s">
        <v>119</v>
      </c>
      <c r="B43" s="135" t="s">
        <v>51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</row>
    <row r="44" spans="1:30" s="11" customFormat="1" ht="14.25" customHeight="1" x14ac:dyDescent="0.2">
      <c r="A44" s="180" t="s">
        <v>120</v>
      </c>
      <c r="B44" s="180"/>
      <c r="C44" s="180"/>
      <c r="D44" s="39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6"/>
      <c r="R44" s="93"/>
      <c r="S44" s="93"/>
      <c r="T44" s="93"/>
      <c r="U44" s="93"/>
      <c r="V44" s="93"/>
      <c r="W44" s="93"/>
      <c r="X44" s="93"/>
      <c r="Y44" s="93"/>
      <c r="Z44" s="93"/>
      <c r="AA44" s="36" t="s">
        <v>23</v>
      </c>
      <c r="AB44" s="36" t="s">
        <v>23</v>
      </c>
      <c r="AC44" s="12"/>
      <c r="AD44" s="12"/>
    </row>
    <row r="45" spans="1:30" ht="15" customHeight="1" x14ac:dyDescent="0.2">
      <c r="A45" s="180" t="s">
        <v>33</v>
      </c>
      <c r="B45" s="180"/>
      <c r="C45" s="180"/>
      <c r="D45" s="39">
        <f t="shared" ref="D45:P45" si="4">D40+D44+D42</f>
        <v>0</v>
      </c>
      <c r="E45" s="93">
        <f t="shared" si="4"/>
        <v>0</v>
      </c>
      <c r="F45" s="93">
        <f t="shared" si="4"/>
        <v>0</v>
      </c>
      <c r="G45" s="93">
        <f t="shared" si="4"/>
        <v>0</v>
      </c>
      <c r="H45" s="93">
        <f t="shared" si="4"/>
        <v>0</v>
      </c>
      <c r="I45" s="93">
        <f t="shared" si="4"/>
        <v>0</v>
      </c>
      <c r="J45" s="93">
        <f t="shared" si="4"/>
        <v>0</v>
      </c>
      <c r="K45" s="93">
        <f t="shared" si="4"/>
        <v>0</v>
      </c>
      <c r="L45" s="93">
        <f t="shared" si="4"/>
        <v>0</v>
      </c>
      <c r="M45" s="93">
        <f t="shared" si="4"/>
        <v>0</v>
      </c>
      <c r="N45" s="93">
        <f t="shared" si="4"/>
        <v>0</v>
      </c>
      <c r="O45" s="93">
        <f t="shared" si="4"/>
        <v>0</v>
      </c>
      <c r="P45" s="93">
        <f t="shared" si="4"/>
        <v>0</v>
      </c>
      <c r="Q45" s="96" t="s">
        <v>25</v>
      </c>
      <c r="R45" s="93">
        <f t="shared" ref="R45:Z45" si="5">R40+R44+R42</f>
        <v>0</v>
      </c>
      <c r="S45" s="93">
        <f t="shared" si="5"/>
        <v>0</v>
      </c>
      <c r="T45" s="93">
        <f t="shared" si="5"/>
        <v>0</v>
      </c>
      <c r="U45" s="93">
        <f t="shared" si="5"/>
        <v>0</v>
      </c>
      <c r="V45" s="93">
        <f t="shared" si="5"/>
        <v>0</v>
      </c>
      <c r="W45" s="93">
        <f t="shared" si="5"/>
        <v>0</v>
      </c>
      <c r="X45" s="93">
        <f t="shared" si="5"/>
        <v>0</v>
      </c>
      <c r="Y45" s="93">
        <f t="shared" si="5"/>
        <v>0</v>
      </c>
      <c r="Z45" s="93">
        <f t="shared" si="5"/>
        <v>0</v>
      </c>
      <c r="AA45" s="36" t="s">
        <v>23</v>
      </c>
      <c r="AB45" s="36" t="s">
        <v>23</v>
      </c>
    </row>
    <row r="46" spans="1:30" ht="12" customHeight="1" x14ac:dyDescent="0.2">
      <c r="A46" s="40" t="s">
        <v>34</v>
      </c>
      <c r="B46" s="187" t="s">
        <v>35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9"/>
    </row>
    <row r="47" spans="1:30" ht="12" customHeight="1" x14ac:dyDescent="0.2">
      <c r="A47" s="37" t="s">
        <v>73</v>
      </c>
      <c r="B47" s="132" t="s">
        <v>22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</row>
    <row r="48" spans="1:30" ht="56.25" x14ac:dyDescent="0.2">
      <c r="A48" s="83" t="s">
        <v>105</v>
      </c>
      <c r="B48" s="90" t="s">
        <v>130</v>
      </c>
      <c r="C48" s="120" t="s">
        <v>131</v>
      </c>
      <c r="D48" s="97">
        <v>81.656130000000005</v>
      </c>
      <c r="E48" s="64">
        <v>36.400799999999997</v>
      </c>
      <c r="F48" s="64">
        <v>36.400799999999997</v>
      </c>
      <c r="G48" s="64">
        <v>36.400799999999997</v>
      </c>
      <c r="H48" s="64">
        <v>36.400799999999997</v>
      </c>
      <c r="I48" s="70">
        <f t="shared" ref="I48" si="6">D48</f>
        <v>81.656130000000005</v>
      </c>
      <c r="J48" s="84">
        <f>D48</f>
        <v>81.656130000000005</v>
      </c>
      <c r="K48" s="22" t="s">
        <v>23</v>
      </c>
      <c r="L48" s="22" t="s">
        <v>23</v>
      </c>
      <c r="M48" s="114">
        <f>D48</f>
        <v>81.656130000000005</v>
      </c>
      <c r="N48" s="22" t="s">
        <v>23</v>
      </c>
      <c r="O48" s="22" t="s">
        <v>23</v>
      </c>
      <c r="P48" s="70">
        <v>81.239999999999995</v>
      </c>
      <c r="Q48" s="123" t="s">
        <v>146</v>
      </c>
      <c r="R48" s="92">
        <v>0.35692000000000002</v>
      </c>
      <c r="S48" s="114">
        <f>R48/1.18</f>
        <v>0.30247457627118646</v>
      </c>
      <c r="T48" s="122">
        <f t="shared" ref="T48:T53" si="7">R48*9.64</f>
        <v>3.4407088000000003</v>
      </c>
      <c r="U48" s="22">
        <v>0</v>
      </c>
      <c r="V48" s="114">
        <v>8.1656099999999991</v>
      </c>
      <c r="W48" s="114">
        <v>1.44936</v>
      </c>
      <c r="X48" s="114">
        <v>0.24</v>
      </c>
      <c r="Y48" s="126">
        <f>T48+U48+V48+W48+X48+AD48</f>
        <v>13.295678800000001</v>
      </c>
      <c r="Z48" s="127">
        <f t="shared" ref="Z48" si="8">T48+U48+V48+X48+AD45</f>
        <v>11.846318800000001</v>
      </c>
      <c r="AA48" s="71" t="s">
        <v>115</v>
      </c>
      <c r="AB48" s="71" t="s">
        <v>116</v>
      </c>
    </row>
    <row r="49" spans="1:30" ht="56.25" x14ac:dyDescent="0.2">
      <c r="A49" s="83" t="s">
        <v>106</v>
      </c>
      <c r="B49" s="85" t="s">
        <v>132</v>
      </c>
      <c r="C49" s="86" t="s">
        <v>133</v>
      </c>
      <c r="D49" s="97">
        <v>287.27548999999999</v>
      </c>
      <c r="E49" s="64">
        <v>21.781739999999999</v>
      </c>
      <c r="F49" s="64">
        <v>21.781739999999999</v>
      </c>
      <c r="G49" s="64">
        <v>21.781739999999999</v>
      </c>
      <c r="H49" s="64">
        <v>21.781739999999999</v>
      </c>
      <c r="I49" s="70">
        <f t="shared" ref="I49:I51" si="9">D49</f>
        <v>287.27548999999999</v>
      </c>
      <c r="J49" s="84">
        <f t="shared" ref="J49:J51" si="10">D49</f>
        <v>287.27548999999999</v>
      </c>
      <c r="K49" s="22" t="s">
        <v>23</v>
      </c>
      <c r="L49" s="22" t="s">
        <v>23</v>
      </c>
      <c r="M49" s="22" t="s">
        <v>23</v>
      </c>
      <c r="N49" s="114">
        <f>D49</f>
        <v>287.27548999999999</v>
      </c>
      <c r="O49" s="22" t="s">
        <v>23</v>
      </c>
      <c r="P49" s="70">
        <v>80.760000000000005</v>
      </c>
      <c r="Q49" s="123" t="s">
        <v>147</v>
      </c>
      <c r="R49" s="92">
        <v>1.2789699999999999</v>
      </c>
      <c r="S49" s="114">
        <f t="shared" ref="S49:S54" si="11">R49/1.18</f>
        <v>1.0838728813559322</v>
      </c>
      <c r="T49" s="122">
        <f t="shared" si="7"/>
        <v>12.3292708</v>
      </c>
      <c r="U49" s="22">
        <v>0</v>
      </c>
      <c r="V49" s="74">
        <v>28.727499999999999</v>
      </c>
      <c r="W49" s="115">
        <v>5.1935399999999996</v>
      </c>
      <c r="X49" s="115">
        <v>0.86</v>
      </c>
      <c r="Y49" s="126">
        <f t="shared" ref="Y49:Y50" si="12">T49+U49+V49+W49+X49+AD49</f>
        <v>47.110310799999993</v>
      </c>
      <c r="Z49" s="127">
        <f t="shared" ref="Z49:Z50" si="13">T49+U49+V49+X49+AD46</f>
        <v>41.916770799999995</v>
      </c>
      <c r="AA49" s="71" t="s">
        <v>115</v>
      </c>
      <c r="AB49" s="71" t="s">
        <v>116</v>
      </c>
    </row>
    <row r="50" spans="1:30" ht="56.25" x14ac:dyDescent="0.2">
      <c r="A50" s="83" t="s">
        <v>107</v>
      </c>
      <c r="B50" s="90" t="s">
        <v>134</v>
      </c>
      <c r="C50" s="121" t="s">
        <v>135</v>
      </c>
      <c r="D50" s="97">
        <v>160.29553000000001</v>
      </c>
      <c r="E50" s="64">
        <v>15.25813</v>
      </c>
      <c r="F50" s="64">
        <v>15.25813</v>
      </c>
      <c r="G50" s="64">
        <v>15.25813</v>
      </c>
      <c r="H50" s="64">
        <v>15.25813</v>
      </c>
      <c r="I50" s="70">
        <f t="shared" si="9"/>
        <v>160.29553000000001</v>
      </c>
      <c r="J50" s="84">
        <f t="shared" si="10"/>
        <v>160.29553000000001</v>
      </c>
      <c r="K50" s="22" t="s">
        <v>23</v>
      </c>
      <c r="L50" s="22" t="s">
        <v>23</v>
      </c>
      <c r="M50" s="114">
        <f>D50</f>
        <v>160.29553000000001</v>
      </c>
      <c r="N50" s="22" t="s">
        <v>23</v>
      </c>
      <c r="O50" s="22" t="s">
        <v>23</v>
      </c>
      <c r="P50" s="70">
        <v>80.760000000000005</v>
      </c>
      <c r="Q50" s="124" t="s">
        <v>148</v>
      </c>
      <c r="R50" s="92">
        <v>0.71384000000000003</v>
      </c>
      <c r="S50" s="114">
        <f t="shared" si="11"/>
        <v>0.60494915254237291</v>
      </c>
      <c r="T50" s="122">
        <f t="shared" si="7"/>
        <v>6.8814176000000007</v>
      </c>
      <c r="U50" s="22">
        <v>0</v>
      </c>
      <c r="V50" s="74">
        <v>16.029599999999999</v>
      </c>
      <c r="W50" s="115">
        <v>2.89872</v>
      </c>
      <c r="X50" s="115">
        <v>0.48</v>
      </c>
      <c r="Y50" s="126">
        <f t="shared" si="12"/>
        <v>26.289737600000002</v>
      </c>
      <c r="Z50" s="127">
        <f t="shared" si="13"/>
        <v>23.391017600000001</v>
      </c>
      <c r="AA50" s="71" t="s">
        <v>115</v>
      </c>
      <c r="AB50" s="71" t="s">
        <v>116</v>
      </c>
    </row>
    <row r="51" spans="1:30" ht="56.25" x14ac:dyDescent="0.2">
      <c r="A51" s="83" t="s">
        <v>111</v>
      </c>
      <c r="B51" s="90" t="s">
        <v>136</v>
      </c>
      <c r="C51" s="91" t="s">
        <v>137</v>
      </c>
      <c r="D51" s="97">
        <v>221.19748000000001</v>
      </c>
      <c r="E51" s="64">
        <v>34.809930000000001</v>
      </c>
      <c r="F51" s="64">
        <v>34.809930000000001</v>
      </c>
      <c r="G51" s="64">
        <v>34.809930000000001</v>
      </c>
      <c r="H51" s="64">
        <v>34.809930000000001</v>
      </c>
      <c r="I51" s="70">
        <f t="shared" si="9"/>
        <v>221.19748000000001</v>
      </c>
      <c r="J51" s="84">
        <f t="shared" si="10"/>
        <v>221.19748000000001</v>
      </c>
      <c r="K51" s="22" t="s">
        <v>23</v>
      </c>
      <c r="L51" s="22" t="s">
        <v>23</v>
      </c>
      <c r="M51" s="22" t="s">
        <v>23</v>
      </c>
      <c r="N51" s="114">
        <f>D51</f>
        <v>221.19748000000001</v>
      </c>
      <c r="O51" s="22" t="s">
        <v>23</v>
      </c>
      <c r="P51" s="70">
        <v>79.319999999999993</v>
      </c>
      <c r="Q51" s="124" t="s">
        <v>149</v>
      </c>
      <c r="R51" s="92">
        <v>1.0390900000000001</v>
      </c>
      <c r="S51" s="114">
        <f t="shared" si="11"/>
        <v>0.88058474576271195</v>
      </c>
      <c r="T51" s="122">
        <f t="shared" si="7"/>
        <v>10.016827600000001</v>
      </c>
      <c r="U51" s="22">
        <v>0</v>
      </c>
      <c r="V51" s="74">
        <v>22.119700000000002</v>
      </c>
      <c r="W51" s="115">
        <v>4.0247999999999999</v>
      </c>
      <c r="X51" s="115">
        <v>0.72</v>
      </c>
      <c r="Y51" s="126">
        <f t="shared" ref="Y51:Y53" si="14">T51+U51+V51+W51+X51+AD51</f>
        <v>36.881327599999999</v>
      </c>
      <c r="Z51" s="127">
        <f t="shared" ref="Z51:Z53" si="15">T51+U51+V51+X51+AD48</f>
        <v>32.8565276</v>
      </c>
      <c r="AA51" s="71" t="s">
        <v>115</v>
      </c>
      <c r="AB51" s="71" t="s">
        <v>116</v>
      </c>
    </row>
    <row r="52" spans="1:30" ht="56.25" x14ac:dyDescent="0.2">
      <c r="A52" s="83" t="s">
        <v>108</v>
      </c>
      <c r="B52" s="85" t="s">
        <v>138</v>
      </c>
      <c r="C52" s="86" t="s">
        <v>139</v>
      </c>
      <c r="D52" s="97">
        <v>279.09001999999998</v>
      </c>
      <c r="E52" s="64">
        <v>569.55420000000004</v>
      </c>
      <c r="F52" s="64">
        <v>569.55420000000004</v>
      </c>
      <c r="G52" s="64">
        <v>569.55420000000004</v>
      </c>
      <c r="H52" s="64">
        <v>569.55420000000004</v>
      </c>
      <c r="I52" s="70">
        <f t="shared" ref="I52:I54" si="16">D52</f>
        <v>279.09001999999998</v>
      </c>
      <c r="J52" s="84">
        <f t="shared" ref="J52:J54" si="17">D52</f>
        <v>279.09001999999998</v>
      </c>
      <c r="K52" s="22" t="s">
        <v>23</v>
      </c>
      <c r="L52" s="22" t="s">
        <v>23</v>
      </c>
      <c r="M52" s="22" t="s">
        <v>23</v>
      </c>
      <c r="N52" s="114">
        <f>D52</f>
        <v>279.09001999999998</v>
      </c>
      <c r="O52" s="22" t="s">
        <v>23</v>
      </c>
      <c r="P52" s="70">
        <v>80.64</v>
      </c>
      <c r="Q52" s="124" t="s">
        <v>150</v>
      </c>
      <c r="R52" s="92">
        <v>1.24922</v>
      </c>
      <c r="S52" s="114">
        <f t="shared" si="11"/>
        <v>1.0586610169491526</v>
      </c>
      <c r="T52" s="122">
        <f t="shared" si="7"/>
        <v>12.0424808</v>
      </c>
      <c r="U52" s="22">
        <v>0</v>
      </c>
      <c r="V52" s="74">
        <v>27.908999999999999</v>
      </c>
      <c r="W52" s="115">
        <v>5.0727599999999997</v>
      </c>
      <c r="X52" s="115">
        <v>0.84</v>
      </c>
      <c r="Y52" s="126">
        <f t="shared" si="14"/>
        <v>45.864240800000005</v>
      </c>
      <c r="Z52" s="127">
        <f t="shared" si="15"/>
        <v>40.791480800000002</v>
      </c>
      <c r="AA52" s="71" t="s">
        <v>115</v>
      </c>
      <c r="AB52" s="71" t="s">
        <v>116</v>
      </c>
    </row>
    <row r="53" spans="1:30" ht="56.25" x14ac:dyDescent="0.2">
      <c r="A53" s="83" t="s">
        <v>109</v>
      </c>
      <c r="B53" s="90" t="s">
        <v>140</v>
      </c>
      <c r="C53" s="91" t="s">
        <v>141</v>
      </c>
      <c r="D53" s="92">
        <v>266.52494000000002</v>
      </c>
      <c r="E53" s="65">
        <v>631.04899999999998</v>
      </c>
      <c r="F53" s="65">
        <v>631.04899999999998</v>
      </c>
      <c r="G53" s="65">
        <v>631.04899999999998</v>
      </c>
      <c r="H53" s="65">
        <v>631.04899999999998</v>
      </c>
      <c r="I53" s="70">
        <f t="shared" si="16"/>
        <v>266.52494000000002</v>
      </c>
      <c r="J53" s="84">
        <f t="shared" si="17"/>
        <v>266.52494000000002</v>
      </c>
      <c r="K53" s="22" t="s">
        <v>23</v>
      </c>
      <c r="L53" s="22" t="s">
        <v>23</v>
      </c>
      <c r="M53" s="114">
        <f>D53</f>
        <v>266.52494000000002</v>
      </c>
      <c r="N53" s="22" t="s">
        <v>23</v>
      </c>
      <c r="O53" s="22" t="s">
        <v>23</v>
      </c>
      <c r="P53" s="70">
        <v>80.64</v>
      </c>
      <c r="Q53" s="124" t="s">
        <v>151</v>
      </c>
      <c r="R53" s="92">
        <v>1.18974</v>
      </c>
      <c r="S53" s="114">
        <f t="shared" si="11"/>
        <v>1.0082542372881356</v>
      </c>
      <c r="T53" s="122">
        <f t="shared" si="7"/>
        <v>11.469093600000001</v>
      </c>
      <c r="U53" s="22">
        <v>0</v>
      </c>
      <c r="V53" s="74">
        <v>26.6525</v>
      </c>
      <c r="W53" s="115">
        <v>4.8311999999999999</v>
      </c>
      <c r="X53" s="115">
        <v>0.8</v>
      </c>
      <c r="Y53" s="126">
        <f t="shared" si="14"/>
        <v>43.752793599999997</v>
      </c>
      <c r="Z53" s="127">
        <f t="shared" si="15"/>
        <v>38.921593599999994</v>
      </c>
      <c r="AA53" s="71" t="s">
        <v>115</v>
      </c>
      <c r="AB53" s="71" t="s">
        <v>116</v>
      </c>
    </row>
    <row r="54" spans="1:30" ht="56.25" x14ac:dyDescent="0.2">
      <c r="A54" s="83" t="s">
        <v>110</v>
      </c>
      <c r="B54" s="90" t="s">
        <v>142</v>
      </c>
      <c r="C54" s="91" t="s">
        <v>143</v>
      </c>
      <c r="D54" s="97">
        <v>63.617820000000002</v>
      </c>
      <c r="E54" s="65">
        <v>123.80512</v>
      </c>
      <c r="F54" s="65">
        <v>123.80512</v>
      </c>
      <c r="G54" s="65">
        <v>123.80512</v>
      </c>
      <c r="H54" s="65">
        <v>123.80512</v>
      </c>
      <c r="I54" s="70">
        <f t="shared" si="16"/>
        <v>63.617820000000002</v>
      </c>
      <c r="J54" s="84">
        <f t="shared" si="17"/>
        <v>63.617820000000002</v>
      </c>
      <c r="K54" s="22" t="s">
        <v>23</v>
      </c>
      <c r="L54" s="22" t="s">
        <v>23</v>
      </c>
      <c r="M54" s="114">
        <f>D54</f>
        <v>63.617820000000002</v>
      </c>
      <c r="N54" s="22" t="s">
        <v>23</v>
      </c>
      <c r="O54" s="22" t="s">
        <v>23</v>
      </c>
      <c r="P54" s="70">
        <v>69.84</v>
      </c>
      <c r="Q54" s="124" t="s">
        <v>152</v>
      </c>
      <c r="R54" s="92">
        <v>0.42659999999999998</v>
      </c>
      <c r="S54" s="114">
        <f t="shared" si="11"/>
        <v>0.36152542372881358</v>
      </c>
      <c r="T54" s="114">
        <f>R54*9.64</f>
        <v>4.1124239999999999</v>
      </c>
      <c r="U54" s="22">
        <v>0</v>
      </c>
      <c r="V54" s="74">
        <v>6.3617800000000004</v>
      </c>
      <c r="W54" s="115">
        <v>1.2879</v>
      </c>
      <c r="X54" s="115">
        <v>0.24</v>
      </c>
      <c r="Y54" s="126">
        <f>T54+U54+V54+W54+X54+AD54</f>
        <v>12.002104000000001</v>
      </c>
      <c r="Z54" s="127">
        <f>T54+U54+V54+X54+AD51</f>
        <v>10.714204000000001</v>
      </c>
      <c r="AA54" s="71" t="s">
        <v>115</v>
      </c>
      <c r="AB54" s="71" t="s">
        <v>116</v>
      </c>
    </row>
    <row r="55" spans="1:30" s="24" customFormat="1" ht="12.75" x14ac:dyDescent="0.2">
      <c r="A55" s="190" t="s">
        <v>38</v>
      </c>
      <c r="B55" s="190"/>
      <c r="C55" s="190"/>
      <c r="D55" s="51">
        <f>SUM(D48:D54)</f>
        <v>1359.65741</v>
      </c>
      <c r="E55" s="67" t="e">
        <f>SUM(E48:E54)+SUM(#REF!)</f>
        <v>#REF!</v>
      </c>
      <c r="F55" s="67" t="e">
        <f>SUM(F48:F54)+SUM(#REF!)</f>
        <v>#REF!</v>
      </c>
      <c r="G55" s="67" t="e">
        <f>SUM(G48:G54)+SUM(#REF!)</f>
        <v>#REF!</v>
      </c>
      <c r="H55" s="67" t="e">
        <f>SUM(H48:H54)+SUM(#REF!)</f>
        <v>#REF!</v>
      </c>
      <c r="I55" s="67">
        <f>SUM(I48:I54)</f>
        <v>1359.65741</v>
      </c>
      <c r="J55" s="68">
        <f>SUM(J48:J54)</f>
        <v>1359.65741</v>
      </c>
      <c r="K55" s="116">
        <f t="shared" ref="K55:O55" si="18">SUM(K48:K54)</f>
        <v>0</v>
      </c>
      <c r="L55" s="116">
        <f t="shared" si="18"/>
        <v>0</v>
      </c>
      <c r="M55" s="116">
        <f t="shared" si="18"/>
        <v>572.09442000000001</v>
      </c>
      <c r="N55" s="116">
        <f t="shared" si="18"/>
        <v>787.56299000000001</v>
      </c>
      <c r="O55" s="116">
        <f t="shared" si="18"/>
        <v>0</v>
      </c>
      <c r="P55" s="128">
        <f>(1+(D55-Y55)/Z55)*12</f>
        <v>79.918959962510741</v>
      </c>
      <c r="Q55" s="104" t="s">
        <v>25</v>
      </c>
      <c r="R55" s="67">
        <f t="shared" ref="R55:Z55" si="19">SUM(R48:R54)</f>
        <v>6.2543800000000003</v>
      </c>
      <c r="S55" s="87">
        <f t="shared" si="19"/>
        <v>5.300322033898305</v>
      </c>
      <c r="T55" s="67">
        <f t="shared" si="19"/>
        <v>60.292223199999995</v>
      </c>
      <c r="U55" s="87">
        <f t="shared" si="19"/>
        <v>0</v>
      </c>
      <c r="V55" s="87">
        <f t="shared" si="19"/>
        <v>135.96569</v>
      </c>
      <c r="W55" s="87">
        <f t="shared" si="19"/>
        <v>24.758279999999996</v>
      </c>
      <c r="X55" s="87">
        <f t="shared" si="19"/>
        <v>4.18</v>
      </c>
      <c r="Y55" s="87">
        <f t="shared" si="19"/>
        <v>225.19619319999998</v>
      </c>
      <c r="Z55" s="87">
        <f t="shared" si="19"/>
        <v>200.43791319999997</v>
      </c>
      <c r="AA55" s="52"/>
      <c r="AB55" s="52"/>
      <c r="AC55" s="25"/>
      <c r="AD55" s="25"/>
    </row>
    <row r="56" spans="1:30" ht="12" customHeight="1" x14ac:dyDescent="0.2">
      <c r="A56" s="37" t="s">
        <v>72</v>
      </c>
      <c r="B56" s="132" t="s">
        <v>56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4"/>
    </row>
    <row r="57" spans="1:30" ht="15.75" hidden="1" customHeight="1" x14ac:dyDescent="0.2">
      <c r="A57" s="40" t="s">
        <v>73</v>
      </c>
      <c r="B57" s="181" t="s">
        <v>56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38"/>
      <c r="AB57" s="38"/>
    </row>
    <row r="58" spans="1:30" s="11" customFormat="1" ht="14.25" hidden="1" customHeight="1" x14ac:dyDescent="0.2">
      <c r="A58" s="180" t="s">
        <v>38</v>
      </c>
      <c r="B58" s="180"/>
      <c r="C58" s="180"/>
      <c r="D58" s="39">
        <v>0</v>
      </c>
      <c r="E58" s="39" t="s">
        <v>23</v>
      </c>
      <c r="F58" s="39" t="s">
        <v>23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 t="s">
        <v>25</v>
      </c>
      <c r="Q58" s="96" t="s">
        <v>25</v>
      </c>
      <c r="R58" s="39" t="s">
        <v>25</v>
      </c>
      <c r="S58" s="77"/>
      <c r="T58" s="39"/>
      <c r="U58" s="39" t="s">
        <v>25</v>
      </c>
      <c r="V58" s="39"/>
      <c r="W58" s="39"/>
      <c r="X58" s="39"/>
      <c r="Y58" s="39"/>
      <c r="Z58" s="39" t="s">
        <v>25</v>
      </c>
      <c r="AA58" s="39"/>
      <c r="AB58" s="39"/>
      <c r="AC58" s="12"/>
      <c r="AD58" s="12"/>
    </row>
    <row r="59" spans="1:30" ht="0.75" hidden="1" customHeight="1" x14ac:dyDescent="0.2">
      <c r="A59" s="37"/>
      <c r="B59" s="37"/>
      <c r="C59" s="37"/>
      <c r="D59" s="45"/>
      <c r="E59" s="45"/>
      <c r="F59" s="45"/>
      <c r="G59" s="45"/>
      <c r="H59" s="45"/>
      <c r="I59" s="45"/>
      <c r="J59" s="40"/>
      <c r="K59" s="40"/>
      <c r="L59" s="43"/>
      <c r="M59" s="43"/>
      <c r="N59" s="40"/>
      <c r="O59" s="40"/>
      <c r="P59" s="45"/>
      <c r="Q59" s="10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</row>
    <row r="60" spans="1:30" ht="15" hidden="1" customHeight="1" x14ac:dyDescent="0.2">
      <c r="A60" s="37" t="s">
        <v>36</v>
      </c>
      <c r="B60" s="181" t="s">
        <v>37</v>
      </c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</row>
    <row r="61" spans="1:30" ht="15" hidden="1" customHeight="1" x14ac:dyDescent="0.2">
      <c r="A61" s="35"/>
      <c r="B61" s="45"/>
      <c r="C61" s="35"/>
      <c r="D61" s="35"/>
      <c r="E61" s="36"/>
      <c r="F61" s="36"/>
      <c r="G61" s="36"/>
      <c r="H61" s="36"/>
      <c r="I61" s="36"/>
      <c r="J61" s="35"/>
      <c r="K61" s="35"/>
      <c r="L61" s="35"/>
      <c r="M61" s="35"/>
      <c r="N61" s="35"/>
      <c r="O61" s="35"/>
      <c r="P61" s="37"/>
      <c r="Q61" s="103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30" s="11" customFormat="1" ht="15" hidden="1" customHeight="1" x14ac:dyDescent="0.2">
      <c r="A62" s="180" t="s">
        <v>38</v>
      </c>
      <c r="B62" s="180"/>
      <c r="C62" s="180"/>
      <c r="D62" s="39" t="e">
        <f>#REF!+D61</f>
        <v>#REF!</v>
      </c>
      <c r="E62" s="39" t="s">
        <v>23</v>
      </c>
      <c r="F62" s="39" t="s">
        <v>23</v>
      </c>
      <c r="G62" s="39">
        <v>0</v>
      </c>
      <c r="H62" s="39">
        <v>0</v>
      </c>
      <c r="I62" s="39" t="e">
        <f>D62</f>
        <v>#REF!</v>
      </c>
      <c r="J62" s="39" t="e">
        <f>#REF!+J61</f>
        <v>#REF!</v>
      </c>
      <c r="K62" s="39" t="e">
        <f>#REF!</f>
        <v>#REF!</v>
      </c>
      <c r="L62" s="39" t="e">
        <f>#REF!</f>
        <v>#REF!</v>
      </c>
      <c r="M62" s="39" t="e">
        <f>#REF!+M61</f>
        <v>#REF!</v>
      </c>
      <c r="N62" s="39" t="e">
        <f>#REF!</f>
        <v>#REF!</v>
      </c>
      <c r="O62" s="39" t="e">
        <f>#REF!</f>
        <v>#REF!</v>
      </c>
      <c r="P62" s="39" t="e">
        <f>#REF!</f>
        <v>#REF!</v>
      </c>
      <c r="Q62" s="96" t="s">
        <v>25</v>
      </c>
      <c r="R62" s="46" t="e">
        <f>#REF!</f>
        <v>#REF!</v>
      </c>
      <c r="S62" s="75"/>
      <c r="T62" s="46" t="e">
        <f>#REF!</f>
        <v>#REF!</v>
      </c>
      <c r="U62" s="46" t="e">
        <f>#REF!</f>
        <v>#REF!</v>
      </c>
      <c r="V62" s="46" t="e">
        <f>#REF!</f>
        <v>#REF!</v>
      </c>
      <c r="W62" s="46">
        <v>0</v>
      </c>
      <c r="X62" s="46"/>
      <c r="Y62" s="46" t="e">
        <f>#REF!</f>
        <v>#REF!</v>
      </c>
      <c r="Z62" s="46" t="e">
        <f>#REF!</f>
        <v>#REF!</v>
      </c>
      <c r="AA62" s="36" t="s">
        <v>23</v>
      </c>
      <c r="AB62" s="36" t="s">
        <v>23</v>
      </c>
      <c r="AC62" s="12"/>
      <c r="AD62" s="12"/>
    </row>
    <row r="63" spans="1:30" ht="13.5" hidden="1" customHeight="1" x14ac:dyDescent="0.2">
      <c r="A63" s="40" t="s">
        <v>72</v>
      </c>
      <c r="B63" s="177" t="s">
        <v>51</v>
      </c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36" t="s">
        <v>23</v>
      </c>
      <c r="AB63" s="36" t="s">
        <v>23</v>
      </c>
    </row>
    <row r="64" spans="1:30" ht="12" hidden="1" x14ac:dyDescent="0.2">
      <c r="A64" s="40"/>
      <c r="B64" s="38"/>
      <c r="C64" s="5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102"/>
      <c r="R64" s="40"/>
      <c r="S64" s="76"/>
      <c r="T64" s="40"/>
      <c r="U64" s="40"/>
      <c r="V64" s="40"/>
      <c r="W64" s="40"/>
      <c r="X64" s="40"/>
      <c r="Y64" s="40"/>
      <c r="Z64" s="40"/>
      <c r="AA64" s="36"/>
      <c r="AB64" s="36"/>
    </row>
    <row r="65" spans="1:30" s="56" customFormat="1" ht="12.75" x14ac:dyDescent="0.2">
      <c r="A65" s="190" t="s">
        <v>114</v>
      </c>
      <c r="B65" s="190"/>
      <c r="C65" s="19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29"/>
      <c r="Q65" s="106"/>
      <c r="R65" s="53"/>
      <c r="S65" s="78"/>
      <c r="T65" s="53"/>
      <c r="U65" s="53"/>
      <c r="V65" s="53"/>
      <c r="W65" s="53"/>
      <c r="X65" s="53"/>
      <c r="Y65" s="53"/>
      <c r="Z65" s="53"/>
      <c r="AA65" s="54" t="s">
        <v>23</v>
      </c>
      <c r="AB65" s="54" t="s">
        <v>23</v>
      </c>
      <c r="AC65" s="55"/>
      <c r="AD65" s="55"/>
    </row>
    <row r="66" spans="1:30" s="56" customFormat="1" ht="12.75" x14ac:dyDescent="0.2">
      <c r="A66" s="190" t="s">
        <v>39</v>
      </c>
      <c r="B66" s="190"/>
      <c r="C66" s="190"/>
      <c r="D66" s="51">
        <f>D65+D55+D45</f>
        <v>1359.65741</v>
      </c>
      <c r="E66" s="116" t="e">
        <f t="shared" ref="E66:O66" si="20">E65+E55+E45</f>
        <v>#REF!</v>
      </c>
      <c r="F66" s="116" t="e">
        <f t="shared" si="20"/>
        <v>#REF!</v>
      </c>
      <c r="G66" s="116" t="e">
        <f t="shared" si="20"/>
        <v>#REF!</v>
      </c>
      <c r="H66" s="116" t="e">
        <f t="shared" si="20"/>
        <v>#REF!</v>
      </c>
      <c r="I66" s="116">
        <f t="shared" si="20"/>
        <v>1359.65741</v>
      </c>
      <c r="J66" s="116">
        <f t="shared" si="20"/>
        <v>1359.65741</v>
      </c>
      <c r="K66" s="116">
        <f t="shared" si="20"/>
        <v>0</v>
      </c>
      <c r="L66" s="116">
        <f t="shared" si="20"/>
        <v>0</v>
      </c>
      <c r="M66" s="116">
        <f t="shared" si="20"/>
        <v>572.09442000000001</v>
      </c>
      <c r="N66" s="116">
        <f t="shared" si="20"/>
        <v>787.56299000000001</v>
      </c>
      <c r="O66" s="116">
        <f t="shared" si="20"/>
        <v>0</v>
      </c>
      <c r="P66" s="96">
        <f>(1+(D66-Y66)/Z66)*12</f>
        <v>79.918959962510741</v>
      </c>
      <c r="Q66" s="106" t="s">
        <v>25</v>
      </c>
      <c r="R66" s="78">
        <f>R65+R55</f>
        <v>6.2543800000000003</v>
      </c>
      <c r="S66" s="78">
        <f>S65+S55</f>
        <v>5.300322033898305</v>
      </c>
      <c r="T66" s="78">
        <f t="shared" ref="T66:Z66" si="21">T55+T65</f>
        <v>60.292223199999995</v>
      </c>
      <c r="U66" s="78">
        <f t="shared" si="21"/>
        <v>0</v>
      </c>
      <c r="V66" s="78">
        <f t="shared" si="21"/>
        <v>135.96569</v>
      </c>
      <c r="W66" s="78">
        <f t="shared" si="21"/>
        <v>24.758279999999996</v>
      </c>
      <c r="X66" s="78">
        <f t="shared" si="21"/>
        <v>4.18</v>
      </c>
      <c r="Y66" s="78">
        <f t="shared" si="21"/>
        <v>225.19619319999998</v>
      </c>
      <c r="Z66" s="78">
        <f t="shared" si="21"/>
        <v>200.43791319999997</v>
      </c>
      <c r="AA66" s="54" t="s">
        <v>23</v>
      </c>
      <c r="AB66" s="54" t="s">
        <v>23</v>
      </c>
      <c r="AC66" s="55"/>
      <c r="AD66" s="55"/>
    </row>
    <row r="67" spans="1:30" s="24" customFormat="1" ht="12.75" x14ac:dyDescent="0.2">
      <c r="A67" s="190" t="s">
        <v>40</v>
      </c>
      <c r="B67" s="190"/>
      <c r="C67" s="190"/>
      <c r="D67" s="51">
        <f>D66</f>
        <v>1359.65741</v>
      </c>
      <c r="E67" s="95" t="e">
        <f t="shared" ref="E67:J67" si="22">E66</f>
        <v>#REF!</v>
      </c>
      <c r="F67" s="95" t="e">
        <f t="shared" si="22"/>
        <v>#REF!</v>
      </c>
      <c r="G67" s="95" t="e">
        <f t="shared" si="22"/>
        <v>#REF!</v>
      </c>
      <c r="H67" s="95" t="e">
        <f t="shared" si="22"/>
        <v>#REF!</v>
      </c>
      <c r="I67" s="95">
        <f>I66</f>
        <v>1359.65741</v>
      </c>
      <c r="J67" s="95">
        <f t="shared" si="22"/>
        <v>1359.65741</v>
      </c>
      <c r="K67" s="51">
        <f>K66</f>
        <v>0</v>
      </c>
      <c r="L67" s="51">
        <f>L45</f>
        <v>0</v>
      </c>
      <c r="M67" s="51">
        <f>M45</f>
        <v>0</v>
      </c>
      <c r="N67" s="51">
        <f>N45</f>
        <v>0</v>
      </c>
      <c r="O67" s="51">
        <f>O45</f>
        <v>0</v>
      </c>
      <c r="P67" s="29">
        <f>P55</f>
        <v>79.918959962510741</v>
      </c>
      <c r="Q67" s="104" t="str">
        <f>Q45</f>
        <v>-</v>
      </c>
      <c r="R67" s="78">
        <f>R55+R65</f>
        <v>6.2543800000000003</v>
      </c>
      <c r="S67" s="78">
        <f>S55+S65</f>
        <v>5.300322033898305</v>
      </c>
      <c r="T67" s="78">
        <f t="shared" ref="T67:Z67" si="23">T66</f>
        <v>60.292223199999995</v>
      </c>
      <c r="U67" s="78">
        <f t="shared" si="23"/>
        <v>0</v>
      </c>
      <c r="V67" s="78">
        <f t="shared" si="23"/>
        <v>135.96569</v>
      </c>
      <c r="W67" s="78">
        <f t="shared" si="23"/>
        <v>24.758279999999996</v>
      </c>
      <c r="X67" s="78">
        <f t="shared" si="23"/>
        <v>4.18</v>
      </c>
      <c r="Y67" s="78">
        <f t="shared" si="23"/>
        <v>225.19619319999998</v>
      </c>
      <c r="Z67" s="78">
        <f t="shared" si="23"/>
        <v>200.43791319999997</v>
      </c>
      <c r="AA67" s="54" t="s">
        <v>23</v>
      </c>
      <c r="AB67" s="54" t="s">
        <v>23</v>
      </c>
      <c r="AC67" s="25"/>
      <c r="AD67" s="25"/>
    </row>
    <row r="68" spans="1:30" ht="12" x14ac:dyDescent="0.2">
      <c r="A68" s="39" t="s">
        <v>41</v>
      </c>
      <c r="B68" s="180" t="s">
        <v>42</v>
      </c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</row>
    <row r="69" spans="1:30" ht="12" hidden="1" x14ac:dyDescent="0.2">
      <c r="A69" s="40" t="s">
        <v>71</v>
      </c>
      <c r="B69" s="180" t="s">
        <v>70</v>
      </c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39"/>
      <c r="AB69" s="39"/>
    </row>
    <row r="70" spans="1:30" ht="16.149999999999999" hidden="1" customHeight="1" x14ac:dyDescent="0.2">
      <c r="A70" s="40" t="s">
        <v>69</v>
      </c>
      <c r="B70" s="181" t="s">
        <v>22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38"/>
      <c r="AB70" s="38"/>
    </row>
    <row r="71" spans="1:30" ht="15" hidden="1" customHeight="1" x14ac:dyDescent="0.2">
      <c r="A71" s="39"/>
      <c r="B71" s="39"/>
      <c r="C71" s="39"/>
      <c r="D71" s="39"/>
      <c r="E71" s="41" t="s">
        <v>23</v>
      </c>
      <c r="F71" s="41" t="s">
        <v>23</v>
      </c>
      <c r="G71" s="41"/>
      <c r="H71" s="41"/>
      <c r="I71" s="41"/>
      <c r="J71" s="39"/>
      <c r="K71" s="39"/>
      <c r="L71" s="42"/>
      <c r="M71" s="42"/>
      <c r="N71" s="39"/>
      <c r="O71" s="39"/>
      <c r="P71" s="39"/>
      <c r="Q71" s="96"/>
      <c r="R71" s="39"/>
      <c r="S71" s="77"/>
      <c r="T71" s="39"/>
      <c r="U71" s="39"/>
      <c r="V71" s="39"/>
      <c r="W71" s="39"/>
      <c r="X71" s="39"/>
      <c r="Y71" s="39"/>
      <c r="Z71" s="39"/>
      <c r="AA71" s="39"/>
      <c r="AB71" s="39"/>
    </row>
    <row r="72" spans="1:30" ht="14.25" hidden="1" customHeight="1" x14ac:dyDescent="0.2">
      <c r="A72" s="177" t="s">
        <v>68</v>
      </c>
      <c r="B72" s="177"/>
      <c r="C72" s="177"/>
      <c r="D72" s="40"/>
      <c r="E72" s="40" t="s">
        <v>23</v>
      </c>
      <c r="F72" s="40" t="s">
        <v>23</v>
      </c>
      <c r="G72" s="40"/>
      <c r="H72" s="40"/>
      <c r="I72" s="40"/>
      <c r="J72" s="40"/>
      <c r="K72" s="40"/>
      <c r="L72" s="43"/>
      <c r="M72" s="43"/>
      <c r="N72" s="40"/>
      <c r="O72" s="40"/>
      <c r="P72" s="40"/>
      <c r="Q72" s="102"/>
      <c r="R72" s="40"/>
      <c r="S72" s="76"/>
      <c r="T72" s="40"/>
      <c r="U72" s="40"/>
      <c r="V72" s="40"/>
      <c r="W72" s="40"/>
      <c r="X72" s="40"/>
      <c r="Y72" s="40"/>
      <c r="Z72" s="40"/>
      <c r="AA72" s="40"/>
      <c r="AB72" s="40"/>
    </row>
    <row r="73" spans="1:30" ht="12" hidden="1" x14ac:dyDescent="0.2">
      <c r="A73" s="40" t="s">
        <v>67</v>
      </c>
      <c r="B73" s="181" t="s">
        <v>59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38"/>
      <c r="AB73" s="38"/>
    </row>
    <row r="74" spans="1:30" ht="12" hidden="1" x14ac:dyDescent="0.2">
      <c r="A74" s="39"/>
      <c r="B74" s="39"/>
      <c r="C74" s="39"/>
      <c r="D74" s="39"/>
      <c r="E74" s="41" t="s">
        <v>23</v>
      </c>
      <c r="F74" s="41" t="s">
        <v>23</v>
      </c>
      <c r="G74" s="41"/>
      <c r="H74" s="41"/>
      <c r="I74" s="41"/>
      <c r="J74" s="39"/>
      <c r="K74" s="39"/>
      <c r="L74" s="42"/>
      <c r="M74" s="42"/>
      <c r="N74" s="39"/>
      <c r="O74" s="39"/>
      <c r="P74" s="39"/>
      <c r="Q74" s="96"/>
      <c r="R74" s="39"/>
      <c r="S74" s="77"/>
      <c r="T74" s="39"/>
      <c r="U74" s="39"/>
      <c r="V74" s="39"/>
      <c r="W74" s="39"/>
      <c r="X74" s="39"/>
      <c r="Y74" s="39"/>
      <c r="Z74" s="39"/>
      <c r="AA74" s="39"/>
      <c r="AB74" s="39"/>
    </row>
    <row r="75" spans="1:30" ht="12" hidden="1" x14ac:dyDescent="0.2">
      <c r="A75" s="177" t="s">
        <v>66</v>
      </c>
      <c r="B75" s="177"/>
      <c r="C75" s="177"/>
      <c r="D75" s="40"/>
      <c r="E75" s="40" t="s">
        <v>23</v>
      </c>
      <c r="F75" s="40" t="s">
        <v>23</v>
      </c>
      <c r="G75" s="40"/>
      <c r="H75" s="40"/>
      <c r="I75" s="40"/>
      <c r="J75" s="40"/>
      <c r="K75" s="40"/>
      <c r="L75" s="43"/>
      <c r="M75" s="43"/>
      <c r="N75" s="40"/>
      <c r="O75" s="40"/>
      <c r="P75" s="40"/>
      <c r="Q75" s="102"/>
      <c r="R75" s="40"/>
      <c r="S75" s="76"/>
      <c r="T75" s="40"/>
      <c r="U75" s="40"/>
      <c r="V75" s="40"/>
      <c r="W75" s="40"/>
      <c r="X75" s="40"/>
      <c r="Y75" s="40"/>
      <c r="Z75" s="40"/>
      <c r="AA75" s="40"/>
      <c r="AB75" s="40"/>
    </row>
    <row r="76" spans="1:30" ht="12" hidden="1" x14ac:dyDescent="0.2">
      <c r="A76" s="40" t="s">
        <v>65</v>
      </c>
      <c r="B76" s="177" t="s">
        <v>51</v>
      </c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40"/>
      <c r="AB76" s="40"/>
    </row>
    <row r="77" spans="1:30" ht="12" hidden="1" x14ac:dyDescent="0.2">
      <c r="A77" s="39"/>
      <c r="B77" s="39"/>
      <c r="C77" s="39"/>
      <c r="D77" s="39"/>
      <c r="E77" s="41" t="s">
        <v>23</v>
      </c>
      <c r="F77" s="41" t="s">
        <v>23</v>
      </c>
      <c r="G77" s="41"/>
      <c r="H77" s="41"/>
      <c r="I77" s="41"/>
      <c r="J77" s="39"/>
      <c r="K77" s="39"/>
      <c r="L77" s="42"/>
      <c r="M77" s="42"/>
      <c r="N77" s="39"/>
      <c r="O77" s="39"/>
      <c r="P77" s="39"/>
      <c r="Q77" s="96"/>
      <c r="R77" s="39"/>
      <c r="S77" s="77"/>
      <c r="T77" s="39"/>
      <c r="U77" s="39"/>
      <c r="V77" s="39"/>
      <c r="W77" s="39"/>
      <c r="X77" s="39"/>
      <c r="Y77" s="39"/>
      <c r="Z77" s="39"/>
      <c r="AA77" s="39"/>
      <c r="AB77" s="39"/>
    </row>
    <row r="78" spans="1:30" ht="12" hidden="1" x14ac:dyDescent="0.2">
      <c r="A78" s="177" t="s">
        <v>64</v>
      </c>
      <c r="B78" s="177"/>
      <c r="C78" s="177"/>
      <c r="D78" s="40"/>
      <c r="E78" s="40" t="s">
        <v>48</v>
      </c>
      <c r="F78" s="40" t="s">
        <v>48</v>
      </c>
      <c r="G78" s="40"/>
      <c r="H78" s="40"/>
      <c r="I78" s="40"/>
      <c r="J78" s="40"/>
      <c r="K78" s="40"/>
      <c r="L78" s="43"/>
      <c r="M78" s="43"/>
      <c r="N78" s="40"/>
      <c r="O78" s="40"/>
      <c r="P78" s="40"/>
      <c r="Q78" s="102"/>
      <c r="R78" s="40"/>
      <c r="S78" s="76"/>
      <c r="T78" s="40"/>
      <c r="U78" s="40"/>
      <c r="V78" s="40"/>
      <c r="W78" s="40"/>
      <c r="X78" s="40"/>
      <c r="Y78" s="40"/>
      <c r="Z78" s="40"/>
      <c r="AA78" s="40"/>
      <c r="AB78" s="40"/>
    </row>
    <row r="79" spans="1:30" s="11" customFormat="1" ht="12" hidden="1" x14ac:dyDescent="0.2">
      <c r="A79" s="180" t="s">
        <v>63</v>
      </c>
      <c r="B79" s="180"/>
      <c r="C79" s="180"/>
      <c r="D79" s="46">
        <v>0</v>
      </c>
      <c r="E79" s="46" t="s">
        <v>48</v>
      </c>
      <c r="F79" s="46" t="s">
        <v>48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/>
      <c r="O79" s="46">
        <v>0</v>
      </c>
      <c r="P79" s="46" t="s">
        <v>25</v>
      </c>
      <c r="Q79" s="107" t="s">
        <v>25</v>
      </c>
      <c r="R79" s="46" t="s">
        <v>25</v>
      </c>
      <c r="S79" s="75"/>
      <c r="T79" s="46"/>
      <c r="U79" s="46" t="s">
        <v>25</v>
      </c>
      <c r="V79" s="46"/>
      <c r="W79" s="46"/>
      <c r="X79" s="46"/>
      <c r="Y79" s="46"/>
      <c r="Z79" s="46" t="s">
        <v>25</v>
      </c>
      <c r="AA79" s="46"/>
      <c r="AB79" s="46"/>
      <c r="AC79" s="12"/>
      <c r="AD79" s="12"/>
    </row>
    <row r="80" spans="1:30" ht="12" hidden="1" x14ac:dyDescent="0.2">
      <c r="A80" s="178" t="s">
        <v>62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47"/>
      <c r="AB80" s="47"/>
    </row>
    <row r="81" spans="1:30" ht="12" hidden="1" x14ac:dyDescent="0.2">
      <c r="A81" s="39">
        <v>1</v>
      </c>
      <c r="B81" s="39">
        <v>2</v>
      </c>
      <c r="C81" s="39">
        <v>3</v>
      </c>
      <c r="D81" s="39">
        <v>4</v>
      </c>
      <c r="E81" s="39">
        <v>5</v>
      </c>
      <c r="F81" s="39">
        <v>6</v>
      </c>
      <c r="G81" s="39">
        <v>11</v>
      </c>
      <c r="H81" s="39">
        <v>12</v>
      </c>
      <c r="I81" s="39">
        <v>13</v>
      </c>
      <c r="J81" s="39">
        <v>14</v>
      </c>
      <c r="K81" s="39">
        <v>15</v>
      </c>
      <c r="L81" s="39">
        <v>16</v>
      </c>
      <c r="M81" s="39">
        <v>17</v>
      </c>
      <c r="N81" s="39">
        <v>18</v>
      </c>
      <c r="O81" s="39">
        <v>19</v>
      </c>
      <c r="P81" s="39">
        <v>20</v>
      </c>
      <c r="Q81" s="96">
        <v>21</v>
      </c>
      <c r="R81" s="39">
        <v>22</v>
      </c>
      <c r="S81" s="77"/>
      <c r="T81" s="39"/>
      <c r="U81" s="39">
        <v>23</v>
      </c>
      <c r="V81" s="39"/>
      <c r="W81" s="39"/>
      <c r="X81" s="39"/>
      <c r="Y81" s="39"/>
      <c r="Z81" s="39">
        <v>24</v>
      </c>
      <c r="AA81" s="39"/>
      <c r="AB81" s="39"/>
    </row>
    <row r="82" spans="1:30" ht="12" hidden="1" x14ac:dyDescent="0.2">
      <c r="A82" s="40" t="s">
        <v>61</v>
      </c>
      <c r="B82" s="191" t="s">
        <v>35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44"/>
      <c r="AB82" s="44"/>
    </row>
    <row r="83" spans="1:30" ht="12" hidden="1" x14ac:dyDescent="0.2">
      <c r="A83" s="37" t="s">
        <v>57</v>
      </c>
      <c r="B83" s="181" t="s">
        <v>22</v>
      </c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38"/>
      <c r="AB83" s="38"/>
    </row>
    <row r="84" spans="1:30" ht="12" hidden="1" x14ac:dyDescent="0.2">
      <c r="A84" s="39"/>
      <c r="B84" s="39"/>
      <c r="C84" s="39"/>
      <c r="D84" s="39"/>
      <c r="E84" s="41" t="s">
        <v>23</v>
      </c>
      <c r="F84" s="41" t="s">
        <v>23</v>
      </c>
      <c r="G84" s="41"/>
      <c r="H84" s="41"/>
      <c r="I84" s="41"/>
      <c r="J84" s="39"/>
      <c r="K84" s="39"/>
      <c r="L84" s="42"/>
      <c r="M84" s="42"/>
      <c r="N84" s="39"/>
      <c r="O84" s="39"/>
      <c r="P84" s="39"/>
      <c r="Q84" s="96"/>
      <c r="R84" s="39"/>
      <c r="S84" s="77"/>
      <c r="T84" s="39"/>
      <c r="U84" s="39"/>
      <c r="V84" s="39"/>
      <c r="W84" s="39"/>
      <c r="X84" s="39"/>
      <c r="Y84" s="39"/>
      <c r="Z84" s="39"/>
      <c r="AA84" s="39"/>
      <c r="AB84" s="39"/>
    </row>
    <row r="85" spans="1:30" ht="12" hidden="1" x14ac:dyDescent="0.2">
      <c r="A85" s="177" t="s">
        <v>55</v>
      </c>
      <c r="B85" s="177"/>
      <c r="C85" s="177"/>
      <c r="D85" s="40"/>
      <c r="E85" s="40" t="s">
        <v>48</v>
      </c>
      <c r="F85" s="40" t="s">
        <v>48</v>
      </c>
      <c r="G85" s="40"/>
      <c r="H85" s="40"/>
      <c r="I85" s="40"/>
      <c r="J85" s="40"/>
      <c r="K85" s="40"/>
      <c r="L85" s="43"/>
      <c r="M85" s="43"/>
      <c r="N85" s="40"/>
      <c r="O85" s="40"/>
      <c r="P85" s="40"/>
      <c r="Q85" s="102"/>
      <c r="R85" s="40"/>
      <c r="S85" s="76"/>
      <c r="T85" s="40"/>
      <c r="U85" s="40"/>
      <c r="V85" s="40"/>
      <c r="W85" s="40"/>
      <c r="X85" s="40"/>
      <c r="Y85" s="40"/>
      <c r="Z85" s="40"/>
      <c r="AA85" s="40"/>
      <c r="AB85" s="40"/>
    </row>
    <row r="86" spans="1:30" ht="12" hidden="1" x14ac:dyDescent="0.2">
      <c r="A86" s="37" t="s">
        <v>60</v>
      </c>
      <c r="B86" s="181" t="s">
        <v>59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38"/>
      <c r="AB86" s="38"/>
    </row>
    <row r="87" spans="1:30" ht="12" hidden="1" x14ac:dyDescent="0.2">
      <c r="A87" s="177" t="s">
        <v>58</v>
      </c>
      <c r="B87" s="177"/>
      <c r="C87" s="177"/>
      <c r="D87" s="39" t="e">
        <f>SUM(#REF!)</f>
        <v>#REF!</v>
      </c>
      <c r="E87" s="39" t="s">
        <v>48</v>
      </c>
      <c r="F87" s="39" t="s">
        <v>48</v>
      </c>
      <c r="G87" s="39"/>
      <c r="H87" s="39"/>
      <c r="I87" s="39" t="e">
        <f>SUM(#REF!)</f>
        <v>#REF!</v>
      </c>
      <c r="J87" s="39" t="e">
        <f>SUM(#REF!)</f>
        <v>#REF!</v>
      </c>
      <c r="K87" s="40" t="e">
        <f>SUM(#REF!)</f>
        <v>#REF!</v>
      </c>
      <c r="L87" s="43"/>
      <c r="M87" s="43"/>
      <c r="N87" s="40"/>
      <c r="O87" s="40"/>
      <c r="P87" s="40" t="e">
        <f>SUM(#REF!)</f>
        <v>#REF!</v>
      </c>
      <c r="Q87" s="108" t="s">
        <v>25</v>
      </c>
      <c r="R87" s="40" t="e">
        <f>SUM(#REF!)</f>
        <v>#REF!</v>
      </c>
      <c r="S87" s="76"/>
      <c r="T87" s="40" t="e">
        <f>SUM(#REF!)</f>
        <v>#REF!</v>
      </c>
      <c r="U87" s="40" t="e">
        <f>SUM(#REF!)</f>
        <v>#REF!</v>
      </c>
      <c r="V87" s="40" t="e">
        <f>SUM(#REF!)</f>
        <v>#REF!</v>
      </c>
      <c r="W87" s="40" t="e">
        <f>SUM(#REF!)</f>
        <v>#REF!</v>
      </c>
      <c r="X87" s="40" t="e">
        <f>SUM(#REF!)</f>
        <v>#REF!</v>
      </c>
      <c r="Y87" s="40" t="e">
        <f>SUM(#REF!)</f>
        <v>#REF!</v>
      </c>
      <c r="Z87" s="40" t="e">
        <f>SUM(#REF!)</f>
        <v>#REF!</v>
      </c>
      <c r="AA87" s="38" t="s">
        <v>25</v>
      </c>
      <c r="AB87" s="38" t="s">
        <v>25</v>
      </c>
    </row>
    <row r="88" spans="1:30" ht="12" hidden="1" x14ac:dyDescent="0.2">
      <c r="A88" s="40" t="s">
        <v>57</v>
      </c>
      <c r="B88" s="181" t="s">
        <v>56</v>
      </c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38" t="s">
        <v>25</v>
      </c>
      <c r="AB88" s="38" t="s">
        <v>25</v>
      </c>
    </row>
    <row r="89" spans="1:30" s="15" customFormat="1" ht="12" hidden="1" x14ac:dyDescent="0.25">
      <c r="A89" s="185" t="s">
        <v>55</v>
      </c>
      <c r="B89" s="185"/>
      <c r="C89" s="185"/>
      <c r="D89" s="46">
        <v>0</v>
      </c>
      <c r="E89" s="46" t="s">
        <v>48</v>
      </c>
      <c r="F89" s="46" t="s">
        <v>48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 t="s">
        <v>25</v>
      </c>
      <c r="Q89" s="107" t="s">
        <v>25</v>
      </c>
      <c r="R89" s="46" t="s">
        <v>25</v>
      </c>
      <c r="S89" s="75"/>
      <c r="T89" s="46"/>
      <c r="U89" s="46" t="s">
        <v>25</v>
      </c>
      <c r="V89" s="46"/>
      <c r="W89" s="46"/>
      <c r="X89" s="46"/>
      <c r="Y89" s="46"/>
      <c r="Z89" s="46" t="s">
        <v>25</v>
      </c>
      <c r="AA89" s="38" t="s">
        <v>25</v>
      </c>
      <c r="AB89" s="38" t="s">
        <v>25</v>
      </c>
      <c r="AC89" s="16"/>
      <c r="AD89" s="16"/>
    </row>
    <row r="90" spans="1:30" s="15" customFormat="1" ht="12" hidden="1" x14ac:dyDescent="0.25">
      <c r="A90" s="48" t="s">
        <v>54</v>
      </c>
      <c r="B90" s="191" t="s">
        <v>37</v>
      </c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38" t="s">
        <v>25</v>
      </c>
      <c r="AB90" s="38" t="s">
        <v>25</v>
      </c>
      <c r="AC90" s="16"/>
      <c r="AD90" s="16"/>
    </row>
    <row r="91" spans="1:30" s="15" customFormat="1" ht="12" hidden="1" x14ac:dyDescent="0.25">
      <c r="A91" s="46"/>
      <c r="B91" s="46"/>
      <c r="C91" s="46"/>
      <c r="D91" s="46"/>
      <c r="E91" s="49" t="s">
        <v>23</v>
      </c>
      <c r="F91" s="49" t="s">
        <v>23</v>
      </c>
      <c r="G91" s="49"/>
      <c r="H91" s="49"/>
      <c r="I91" s="49"/>
      <c r="J91" s="46"/>
      <c r="K91" s="46"/>
      <c r="L91" s="46"/>
      <c r="M91" s="46"/>
      <c r="N91" s="46"/>
      <c r="O91" s="46"/>
      <c r="P91" s="46"/>
      <c r="Q91" s="107"/>
      <c r="R91" s="46"/>
      <c r="S91" s="75"/>
      <c r="T91" s="46"/>
      <c r="U91" s="46"/>
      <c r="V91" s="46"/>
      <c r="W91" s="46"/>
      <c r="X91" s="46"/>
      <c r="Y91" s="46"/>
      <c r="Z91" s="46"/>
      <c r="AA91" s="38" t="s">
        <v>25</v>
      </c>
      <c r="AB91" s="38" t="s">
        <v>25</v>
      </c>
      <c r="AC91" s="16"/>
      <c r="AD91" s="16"/>
    </row>
    <row r="92" spans="1:30" s="15" customFormat="1" ht="12" hidden="1" x14ac:dyDescent="0.25">
      <c r="A92" s="185" t="s">
        <v>53</v>
      </c>
      <c r="B92" s="185"/>
      <c r="C92" s="185"/>
      <c r="D92" s="46"/>
      <c r="E92" s="46" t="s">
        <v>23</v>
      </c>
      <c r="F92" s="46" t="s">
        <v>23</v>
      </c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107"/>
      <c r="R92" s="46"/>
      <c r="S92" s="75"/>
      <c r="T92" s="46"/>
      <c r="U92" s="46"/>
      <c r="V92" s="46"/>
      <c r="W92" s="46"/>
      <c r="X92" s="46"/>
      <c r="Y92" s="46"/>
      <c r="Z92" s="46"/>
      <c r="AA92" s="38" t="s">
        <v>25</v>
      </c>
      <c r="AB92" s="38" t="s">
        <v>25</v>
      </c>
      <c r="AC92" s="16"/>
      <c r="AD92" s="16"/>
    </row>
    <row r="93" spans="1:30" s="15" customFormat="1" ht="12" hidden="1" x14ac:dyDescent="0.25">
      <c r="A93" s="46" t="s">
        <v>52</v>
      </c>
      <c r="B93" s="185" t="s">
        <v>51</v>
      </c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38" t="s">
        <v>25</v>
      </c>
      <c r="AB93" s="38" t="s">
        <v>25</v>
      </c>
      <c r="AC93" s="16"/>
      <c r="AD93" s="16"/>
    </row>
    <row r="94" spans="1:30" s="15" customFormat="1" ht="12" hidden="1" x14ac:dyDescent="0.25">
      <c r="A94" s="46"/>
      <c r="B94" s="46"/>
      <c r="C94" s="46"/>
      <c r="D94" s="46"/>
      <c r="E94" s="49" t="s">
        <v>23</v>
      </c>
      <c r="F94" s="49" t="s">
        <v>23</v>
      </c>
      <c r="G94" s="49"/>
      <c r="H94" s="49"/>
      <c r="I94" s="49"/>
      <c r="J94" s="46"/>
      <c r="K94" s="46"/>
      <c r="L94" s="46"/>
      <c r="M94" s="46"/>
      <c r="N94" s="46"/>
      <c r="O94" s="46"/>
      <c r="P94" s="46"/>
      <c r="Q94" s="107"/>
      <c r="R94" s="46"/>
      <c r="S94" s="75"/>
      <c r="T94" s="46"/>
      <c r="U94" s="46"/>
      <c r="V94" s="46"/>
      <c r="W94" s="46"/>
      <c r="X94" s="46"/>
      <c r="Y94" s="46"/>
      <c r="Z94" s="46"/>
      <c r="AA94" s="38" t="s">
        <v>25</v>
      </c>
      <c r="AB94" s="38" t="s">
        <v>25</v>
      </c>
      <c r="AC94" s="16"/>
      <c r="AD94" s="16"/>
    </row>
    <row r="95" spans="1:30" s="15" customFormat="1" ht="12" hidden="1" x14ac:dyDescent="0.25">
      <c r="A95" s="185" t="s">
        <v>50</v>
      </c>
      <c r="B95" s="185"/>
      <c r="C95" s="185"/>
      <c r="D95" s="46"/>
      <c r="E95" s="46" t="s">
        <v>23</v>
      </c>
      <c r="F95" s="46" t="s">
        <v>23</v>
      </c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107"/>
      <c r="R95" s="46"/>
      <c r="S95" s="75"/>
      <c r="T95" s="46"/>
      <c r="U95" s="46"/>
      <c r="V95" s="46"/>
      <c r="W95" s="46"/>
      <c r="X95" s="46"/>
      <c r="Y95" s="46"/>
      <c r="Z95" s="46"/>
      <c r="AA95" s="38" t="s">
        <v>25</v>
      </c>
      <c r="AB95" s="38" t="s">
        <v>25</v>
      </c>
      <c r="AC95" s="16"/>
      <c r="AD95" s="16"/>
    </row>
    <row r="96" spans="1:30" s="15" customFormat="1" ht="12" hidden="1" x14ac:dyDescent="0.25">
      <c r="A96" s="185" t="s">
        <v>49</v>
      </c>
      <c r="B96" s="185"/>
      <c r="C96" s="185"/>
      <c r="D96" s="46" t="e">
        <f>D87</f>
        <v>#REF!</v>
      </c>
      <c r="E96" s="46" t="s">
        <v>23</v>
      </c>
      <c r="F96" s="46" t="s">
        <v>23</v>
      </c>
      <c r="G96" s="46">
        <v>0</v>
      </c>
      <c r="H96" s="46">
        <v>0</v>
      </c>
      <c r="I96" s="46" t="e">
        <f>I87</f>
        <v>#REF!</v>
      </c>
      <c r="J96" s="46" t="e">
        <f>J87</f>
        <v>#REF!</v>
      </c>
      <c r="K96" s="46" t="e">
        <f>K87</f>
        <v>#REF!</v>
      </c>
      <c r="L96" s="46">
        <f>L89</f>
        <v>0</v>
      </c>
      <c r="M96" s="46">
        <f>M89</f>
        <v>0</v>
      </c>
      <c r="N96" s="46">
        <f>N89</f>
        <v>0</v>
      </c>
      <c r="O96" s="46">
        <f>O89</f>
        <v>0</v>
      </c>
      <c r="P96" s="46" t="e">
        <f>P87</f>
        <v>#REF!</v>
      </c>
      <c r="Q96" s="107" t="s">
        <v>25</v>
      </c>
      <c r="R96" s="46" t="e">
        <f t="shared" ref="R96:Z96" si="24">R87</f>
        <v>#REF!</v>
      </c>
      <c r="S96" s="75"/>
      <c r="T96" s="46" t="e">
        <f t="shared" si="24"/>
        <v>#REF!</v>
      </c>
      <c r="U96" s="46" t="e">
        <f t="shared" si="24"/>
        <v>#REF!</v>
      </c>
      <c r="V96" s="46" t="e">
        <f t="shared" si="24"/>
        <v>#REF!</v>
      </c>
      <c r="W96" s="46" t="e">
        <f t="shared" si="24"/>
        <v>#REF!</v>
      </c>
      <c r="X96" s="46" t="e">
        <f t="shared" si="24"/>
        <v>#REF!</v>
      </c>
      <c r="Y96" s="46" t="e">
        <f t="shared" si="24"/>
        <v>#REF!</v>
      </c>
      <c r="Z96" s="46" t="e">
        <f t="shared" si="24"/>
        <v>#REF!</v>
      </c>
      <c r="AA96" s="38" t="s">
        <v>25</v>
      </c>
      <c r="AB96" s="38" t="s">
        <v>25</v>
      </c>
      <c r="AC96" s="16"/>
      <c r="AD96" s="16"/>
    </row>
    <row r="97" spans="1:30" s="58" customFormat="1" ht="14.25" customHeight="1" x14ac:dyDescent="0.25">
      <c r="A97" s="186" t="s">
        <v>43</v>
      </c>
      <c r="B97" s="186"/>
      <c r="C97" s="186"/>
      <c r="D97" s="53">
        <v>0</v>
      </c>
      <c r="E97" s="53" t="s">
        <v>48</v>
      </c>
      <c r="F97" s="53" t="s">
        <v>48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f>L79+L96</f>
        <v>0</v>
      </c>
      <c r="M97" s="53">
        <f>M79+M96</f>
        <v>0</v>
      </c>
      <c r="N97" s="53">
        <f>N79+N96</f>
        <v>0</v>
      </c>
      <c r="O97" s="53">
        <f>O79+O96</f>
        <v>0</v>
      </c>
      <c r="P97" s="53">
        <v>0</v>
      </c>
      <c r="Q97" s="106" t="s">
        <v>25</v>
      </c>
      <c r="R97" s="53">
        <v>0</v>
      </c>
      <c r="S97" s="78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4" t="s">
        <v>23</v>
      </c>
      <c r="AB97" s="54" t="s">
        <v>23</v>
      </c>
      <c r="AC97" s="57"/>
      <c r="AD97" s="57"/>
    </row>
    <row r="98" spans="1:30" s="56" customFormat="1" ht="12.75" x14ac:dyDescent="0.2">
      <c r="A98" s="192" t="s">
        <v>44</v>
      </c>
      <c r="B98" s="192"/>
      <c r="C98" s="192"/>
      <c r="D98" s="51">
        <f>D67+D97+D36</f>
        <v>1999.8794699999999</v>
      </c>
      <c r="E98" s="51" t="e">
        <f>E67+E97</f>
        <v>#REF!</v>
      </c>
      <c r="F98" s="51" t="e">
        <f>F67+F97</f>
        <v>#REF!</v>
      </c>
      <c r="G98" s="51" t="e">
        <f>G67+G97</f>
        <v>#REF!</v>
      </c>
      <c r="H98" s="51" t="e">
        <f>H67+H97</f>
        <v>#REF!</v>
      </c>
      <c r="I98" s="51">
        <f>I67+I97+I36</f>
        <v>1999.8794699999999</v>
      </c>
      <c r="J98" s="51">
        <f>J67+J97+J36</f>
        <v>1999.8794699999999</v>
      </c>
      <c r="K98" s="51">
        <f>K97+K67+K36</f>
        <v>0</v>
      </c>
      <c r="L98" s="51">
        <f>L67+L97</f>
        <v>0</v>
      </c>
      <c r="M98" s="51">
        <f>M67+M97</f>
        <v>0</v>
      </c>
      <c r="N98" s="51">
        <f>N67+N97</f>
        <v>0</v>
      </c>
      <c r="O98" s="51">
        <f>O67+O97</f>
        <v>0</v>
      </c>
      <c r="P98" s="96">
        <f>(1+(D98-Y98)/Z98)*12</f>
        <v>118.24835881398511</v>
      </c>
      <c r="Q98" s="104" t="s">
        <v>25</v>
      </c>
      <c r="R98" s="51">
        <f t="shared" ref="R98:Z98" si="25">R67+R97+R36</f>
        <v>6.2543800000000003</v>
      </c>
      <c r="S98" s="79">
        <f t="shared" si="25"/>
        <v>5.300322033898305</v>
      </c>
      <c r="T98" s="51">
        <f t="shared" si="25"/>
        <v>60.292223199999995</v>
      </c>
      <c r="U98" s="51">
        <f t="shared" si="25"/>
        <v>0</v>
      </c>
      <c r="V98" s="51">
        <f t="shared" si="25"/>
        <v>135.96569</v>
      </c>
      <c r="W98" s="51">
        <f t="shared" si="25"/>
        <v>24.758279999999996</v>
      </c>
      <c r="X98" s="51">
        <f t="shared" si="25"/>
        <v>4.18</v>
      </c>
      <c r="Y98" s="51">
        <f t="shared" si="25"/>
        <v>225.19619319999998</v>
      </c>
      <c r="Z98" s="51">
        <f t="shared" si="25"/>
        <v>200.43791319999997</v>
      </c>
      <c r="AA98" s="54" t="s">
        <v>23</v>
      </c>
      <c r="AB98" s="54" t="s">
        <v>23</v>
      </c>
      <c r="AC98" s="55"/>
      <c r="AD98" s="55"/>
    </row>
    <row r="99" spans="1:30" ht="17.25" customHeight="1" x14ac:dyDescent="0.2">
      <c r="A99" s="193" t="s">
        <v>45</v>
      </c>
      <c r="B99" s="193"/>
      <c r="C99" s="10"/>
      <c r="D99" s="32"/>
      <c r="E99" s="10"/>
      <c r="F99" s="10"/>
      <c r="G99" s="5"/>
      <c r="H99" s="5"/>
      <c r="I99" s="5"/>
      <c r="J99" s="61"/>
      <c r="K99" s="5"/>
      <c r="L99" s="4"/>
      <c r="M99" s="4"/>
      <c r="N99" s="5"/>
      <c r="O99" s="5"/>
      <c r="P99" s="5"/>
      <c r="Q99" s="109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30" ht="17.25" customHeight="1" x14ac:dyDescent="0.2">
      <c r="A100" s="7" t="s">
        <v>46</v>
      </c>
      <c r="B100" s="9"/>
      <c r="C100" s="6"/>
      <c r="D100" s="33"/>
      <c r="E100" s="6"/>
      <c r="F100" s="6"/>
      <c r="G100" s="5"/>
      <c r="H100" s="5"/>
      <c r="I100" s="5"/>
      <c r="J100" s="5"/>
      <c r="K100" s="5"/>
      <c r="L100" s="4"/>
      <c r="M100" s="8"/>
      <c r="N100" s="5"/>
      <c r="O100" s="5"/>
      <c r="P100" s="5"/>
      <c r="Q100" s="109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30" ht="17.25" customHeight="1" x14ac:dyDescent="0.2">
      <c r="A101" s="7" t="s">
        <v>47</v>
      </c>
      <c r="B101" s="7"/>
      <c r="C101" s="6"/>
      <c r="D101" s="33"/>
      <c r="E101" s="6"/>
      <c r="F101" s="6"/>
      <c r="G101" s="5"/>
      <c r="H101" s="5"/>
      <c r="I101" s="5"/>
      <c r="J101" s="5"/>
      <c r="K101" s="5"/>
      <c r="L101" s="4"/>
      <c r="M101" s="4"/>
      <c r="N101" s="5"/>
      <c r="O101" s="5"/>
      <c r="P101" s="5"/>
      <c r="Q101" s="109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</sheetData>
  <mergeCells count="109">
    <mergeCell ref="A2:AB2"/>
    <mergeCell ref="A1:AB1"/>
    <mergeCell ref="A92:C92"/>
    <mergeCell ref="B93:Z93"/>
    <mergeCell ref="B86:Z86"/>
    <mergeCell ref="A87:C87"/>
    <mergeCell ref="A98:C98"/>
    <mergeCell ref="A99:B99"/>
    <mergeCell ref="B88:Z88"/>
    <mergeCell ref="A85:C85"/>
    <mergeCell ref="B90:Z90"/>
    <mergeCell ref="A96:C96"/>
    <mergeCell ref="A97:C97"/>
    <mergeCell ref="B83:Z83"/>
    <mergeCell ref="B46:AB46"/>
    <mergeCell ref="B57:Z57"/>
    <mergeCell ref="A66:C66"/>
    <mergeCell ref="A65:C65"/>
    <mergeCell ref="A62:C62"/>
    <mergeCell ref="A67:C67"/>
    <mergeCell ref="A55:C55"/>
    <mergeCell ref="A58:C58"/>
    <mergeCell ref="B63:Z63"/>
    <mergeCell ref="B60:AB60"/>
    <mergeCell ref="A89:C89"/>
    <mergeCell ref="A78:C78"/>
    <mergeCell ref="B82:Z82"/>
    <mergeCell ref="A95:C95"/>
    <mergeCell ref="B76:Z76"/>
    <mergeCell ref="A80:Z80"/>
    <mergeCell ref="A75:C75"/>
    <mergeCell ref="A79:C79"/>
    <mergeCell ref="B73:Z73"/>
    <mergeCell ref="L6:O6"/>
    <mergeCell ref="G6:G9"/>
    <mergeCell ref="J6:K6"/>
    <mergeCell ref="A72:C72"/>
    <mergeCell ref="A42:C42"/>
    <mergeCell ref="A40:C40"/>
    <mergeCell ref="B70:Z70"/>
    <mergeCell ref="B69:Z69"/>
    <mergeCell ref="B68:AB68"/>
    <mergeCell ref="A36:C36"/>
    <mergeCell ref="B38:AB38"/>
    <mergeCell ref="B39:AB39"/>
    <mergeCell ref="L7:L9"/>
    <mergeCell ref="A28:C28"/>
    <mergeCell ref="B11:AB11"/>
    <mergeCell ref="A45:C45"/>
    <mergeCell ref="A44:C44"/>
    <mergeCell ref="A35:C35"/>
    <mergeCell ref="B37:AB37"/>
    <mergeCell ref="M7:M9"/>
    <mergeCell ref="D7:D9"/>
    <mergeCell ref="Y6:Y9"/>
    <mergeCell ref="V6:V9"/>
    <mergeCell ref="R6:R9"/>
    <mergeCell ref="S6:S9"/>
    <mergeCell ref="B25:AB25"/>
    <mergeCell ref="B27:AB27"/>
    <mergeCell ref="B29:AB29"/>
    <mergeCell ref="B31:AB31"/>
    <mergeCell ref="B20:AB20"/>
    <mergeCell ref="B21:AB21"/>
    <mergeCell ref="AD6:AD9"/>
    <mergeCell ref="P6:P9"/>
    <mergeCell ref="Q6:Q9"/>
    <mergeCell ref="W6:W9"/>
    <mergeCell ref="Z6:Z9"/>
    <mergeCell ref="U6:U9"/>
    <mergeCell ref="X6:X9"/>
    <mergeCell ref="C6:C9"/>
    <mergeCell ref="H6:H9"/>
    <mergeCell ref="D6:F6"/>
    <mergeCell ref="O7:O9"/>
    <mergeCell ref="E8:E9"/>
    <mergeCell ref="T6:T9"/>
    <mergeCell ref="I6:I9"/>
    <mergeCell ref="A30:C30"/>
    <mergeCell ref="K7:K9"/>
    <mergeCell ref="E7:F7"/>
    <mergeCell ref="B12:AB12"/>
    <mergeCell ref="B13:AB13"/>
    <mergeCell ref="J7:J9"/>
    <mergeCell ref="F8:F9"/>
    <mergeCell ref="B33:AB33"/>
    <mergeCell ref="B41:AB41"/>
    <mergeCell ref="B43:AB43"/>
    <mergeCell ref="B47:AB47"/>
    <mergeCell ref="B56:AB56"/>
    <mergeCell ref="A3:AB3"/>
    <mergeCell ref="AA7:AA9"/>
    <mergeCell ref="AB7:AB9"/>
    <mergeCell ref="AA6:AB6"/>
    <mergeCell ref="A5:AB5"/>
    <mergeCell ref="A4:AB4"/>
    <mergeCell ref="N7:N9"/>
    <mergeCell ref="A34:C34"/>
    <mergeCell ref="A14:C14"/>
    <mergeCell ref="A24:C24"/>
    <mergeCell ref="A32:C32"/>
    <mergeCell ref="A26:C26"/>
    <mergeCell ref="A18:C18"/>
    <mergeCell ref="A6:A9"/>
    <mergeCell ref="B6:B9"/>
    <mergeCell ref="A16:C16"/>
    <mergeCell ref="A19:C19"/>
    <mergeCell ref="B15:AB15"/>
    <mergeCell ref="B17:AB17"/>
  </mergeCells>
  <phoneticPr fontId="11" type="noConversion"/>
  <pageMargins left="0.59055118110236227" right="0" top="0.98425196850393704" bottom="0.98425196850393704" header="0.27559055118110237" footer="0.23622047244094491"/>
  <pageSetup paperSize="9" scale="50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5.1</vt:lpstr>
      <vt:lpstr>'5.1'!Область_печати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2016-05-24T07:08:28Z</cp:lastPrinted>
  <dcterms:created xsi:type="dcterms:W3CDTF">2006-09-16T00:00:00Z</dcterms:created>
  <dcterms:modified xsi:type="dcterms:W3CDTF">2024-06-19T10:41:15Z</dcterms:modified>
</cp:coreProperties>
</file>